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11700"/>
  </bookViews>
  <sheets>
    <sheet name="субвенція" sheetId="1" r:id="rId1"/>
  </sheets>
  <definedNames>
    <definedName name="_xlnm.Print_Titles" localSheetId="0">субвенція!$7:$8</definedName>
    <definedName name="_xlnm.Print_Area" localSheetId="0">субвенція!$A$1:$F$245</definedName>
  </definedNames>
  <calcPr calcId="125725" refMode="R1C1"/>
</workbook>
</file>

<file path=xl/calcChain.xml><?xml version="1.0" encoding="utf-8"?>
<calcChain xmlns="http://schemas.openxmlformats.org/spreadsheetml/2006/main">
  <c r="D220" i="1"/>
  <c r="D213"/>
  <c r="D206" l="1"/>
  <c r="C206"/>
  <c r="D197"/>
  <c r="C197"/>
  <c r="C109" l="1"/>
  <c r="C189"/>
  <c r="F109"/>
  <c r="D200" l="1"/>
  <c r="C200"/>
  <c r="C209" l="1"/>
  <c r="C39" l="1"/>
  <c r="C51"/>
  <c r="C179"/>
  <c r="C183"/>
  <c r="C63"/>
  <c r="D30"/>
  <c r="C30"/>
  <c r="D45" l="1"/>
  <c r="C45"/>
  <c r="F176" l="1"/>
  <c r="C176"/>
  <c r="F135"/>
  <c r="C135"/>
  <c r="F94" l="1"/>
  <c r="F87"/>
  <c r="F100"/>
  <c r="F97"/>
  <c r="F189" l="1"/>
  <c r="F183"/>
  <c r="F164"/>
  <c r="F157"/>
  <c r="F148"/>
  <c r="F143"/>
  <c r="F125"/>
  <c r="F120"/>
  <c r="F83"/>
  <c r="F77"/>
  <c r="F63"/>
  <c r="F190" l="1"/>
  <c r="F191" s="1"/>
  <c r="F220" s="1"/>
  <c r="C18"/>
  <c r="C164" l="1"/>
  <c r="C157"/>
  <c r="C148"/>
  <c r="C143"/>
  <c r="C125"/>
  <c r="C120"/>
  <c r="C94"/>
  <c r="C87"/>
  <c r="C83"/>
  <c r="C77"/>
  <c r="E39"/>
  <c r="E52" s="1"/>
  <c r="D39"/>
  <c r="C48"/>
  <c r="C42"/>
  <c r="C23" l="1"/>
  <c r="D212" l="1"/>
  <c r="C212"/>
  <c r="C213" s="1"/>
  <c r="C219" s="1"/>
  <c r="D209"/>
  <c r="D203"/>
  <c r="C203"/>
  <c r="D26" l="1"/>
  <c r="D52" s="1"/>
  <c r="C26"/>
  <c r="C52" s="1"/>
  <c r="C160" l="1"/>
  <c r="C112"/>
  <c r="C103"/>
  <c r="C100"/>
  <c r="C97"/>
  <c r="C56" l="1"/>
  <c r="C190" s="1"/>
  <c r="C191" l="1"/>
  <c r="C220" s="1"/>
  <c r="J224" l="1"/>
  <c r="I54" l="1"/>
  <c r="I220"/>
</calcChain>
</file>

<file path=xl/sharedStrings.xml><?xml version="1.0" encoding="utf-8"?>
<sst xmlns="http://schemas.openxmlformats.org/spreadsheetml/2006/main" count="224" uniqueCount="170">
  <si>
    <t>Найменування об’єкта</t>
  </si>
  <si>
    <t>Обсяг фінансування, тис. гривень</t>
  </si>
  <si>
    <t xml:space="preserve">Введення в експлуатацію </t>
  </si>
  <si>
    <t>дороги, кілометрів</t>
  </si>
  <si>
    <t>Об’єкти капітального ремонту автомобільних доріг</t>
  </si>
  <si>
    <t>Об’єкти поточного середнього ремонту автомобільних доріг</t>
  </si>
  <si>
    <t>Об’єкти будівництва та реконструкції автомобільних доріг</t>
  </si>
  <si>
    <t>Автомобільні дороги місцевого значення </t>
  </si>
  <si>
    <t>мосту, пог. метрів</t>
  </si>
  <si>
    <t>Вулиці і дороги комунальної власності у населених пунктах</t>
  </si>
  <si>
    <t>Разом за розділом “Об’єкти будівництва та реконструкції автомобільних доріг”</t>
  </si>
  <si>
    <t>Разом за розділом “Об’єкти поточного середнього ремонту автомобільних доріг”</t>
  </si>
  <si>
    <t>Київська область</t>
  </si>
  <si>
    <t>Разом по Київській області</t>
  </si>
  <si>
    <t xml:space="preserve">ПЕРЕЛІК                                                                                                                                                                                                                                                                                                                                                                                                                                                                                                                                                                       об’єктів будівництва, реконструкції, капітального та поточного середнього ремонтів автомобільних доріг загального користування місцевого значення, вулиць і доріг комунальної власності у населених пунктах  за рахунок субвенції з державного бюджету місцевим бюджетам за бюджетною програмою 3131090 у 2019 році </t>
  </si>
  <si>
    <t>Разом по району</t>
  </si>
  <si>
    <t>№ з/п</t>
  </si>
  <si>
    <t>Разом за підрозділом "Автомобільні дороги місцевого значення"</t>
  </si>
  <si>
    <t xml:space="preserve">Разом по району </t>
  </si>
  <si>
    <t>Разом за підрозділом “Вулиці і дороги комунальної власності у населених пунктах”</t>
  </si>
  <si>
    <r>
      <t>вулиці і дороги комунальної власності у населених пунктах, м</t>
    </r>
    <r>
      <rPr>
        <b/>
        <sz val="14"/>
        <color theme="1"/>
        <rFont val="Calibri"/>
        <family val="2"/>
        <charset val="204"/>
      </rPr>
      <t>²</t>
    </r>
  </si>
  <si>
    <t>Разом за підрозділом "Вулиці і дороги комунальної власності у населених пунктах"</t>
  </si>
  <si>
    <t>Район</t>
  </si>
  <si>
    <t>Разом за розділом "Об'єкти капітального ремонту автомобільних доріг"</t>
  </si>
  <si>
    <t>Броварський район</t>
  </si>
  <si>
    <t>Васильківський район</t>
  </si>
  <si>
    <t>Києво-Святошинський район</t>
  </si>
  <si>
    <t>Миронівський район</t>
  </si>
  <si>
    <t>Обухівський район</t>
  </si>
  <si>
    <t>Переяслав-Хмельницький район</t>
  </si>
  <si>
    <t>Сквирський район</t>
  </si>
  <si>
    <t>Тетіївський район</t>
  </si>
  <si>
    <t>О102316 Кашперівка – Кошів (на  Борщагівку) км 3+600 - км 5+500, км 9+030 - км 14+230</t>
  </si>
  <si>
    <t>Фастівський район</t>
  </si>
  <si>
    <t>Яготинський район</t>
  </si>
  <si>
    <t xml:space="preserve">О101012 Прилуки — Сергіївка — Горбачівка — Яготин км 24+000 — км 31+100 </t>
  </si>
  <si>
    <t>Білоцерківський район</t>
  </si>
  <si>
    <t>Володарський район</t>
  </si>
  <si>
    <t>Кагарлицький район</t>
  </si>
  <si>
    <t>м. Березань</t>
  </si>
  <si>
    <t>м. Біла Церква</t>
  </si>
  <si>
    <t>Богуславський район</t>
  </si>
  <si>
    <t>Бориспільський район</t>
  </si>
  <si>
    <t>Бородянський район</t>
  </si>
  <si>
    <t>м. Бровари</t>
  </si>
  <si>
    <t>м. Буча</t>
  </si>
  <si>
    <t>Згурівський район</t>
  </si>
  <si>
    <t>м. Ржищів</t>
  </si>
  <si>
    <t>Таращанський район</t>
  </si>
  <si>
    <t>О100403 Тарасівка - Мирне - Н - 08 км 0+000 - км 3+900</t>
  </si>
  <si>
    <t>С100409 Займище - Дударків км 0+000 - км 4+400</t>
  </si>
  <si>
    <t>О101316 Крюківщина - Лісники км 6 + 000 – км 6 + 570</t>
  </si>
  <si>
    <t>С102519 Хлібоприймальний пункт  —  М-03 км 0+300  —  км 3+450</t>
  </si>
  <si>
    <t>м. Яготин</t>
  </si>
  <si>
    <t xml:space="preserve">Автомобільні дороги місцевого значення  </t>
  </si>
  <si>
    <t xml:space="preserve">Вишгородський район </t>
  </si>
  <si>
    <t xml:space="preserve">Макарівський район </t>
  </si>
  <si>
    <t xml:space="preserve">Рокитнянський район </t>
  </si>
  <si>
    <t xml:space="preserve"> Білоцерківський район </t>
  </si>
  <si>
    <t xml:space="preserve">Яготинський район </t>
  </si>
  <si>
    <t xml:space="preserve"> вулиця Шевченків Шлях в м. Березань Київської області (в тому числі проектні роботи)</t>
  </si>
  <si>
    <t>вулиця Соборна в м. Узин Білоцерківського району Київської області</t>
  </si>
  <si>
    <t>вулиця Поповича в м. Узин Білоцерківського району Київської області</t>
  </si>
  <si>
    <t>вулиця Михайла Грушевського 25, Авіаторів 24, Івана Богуна 23,22,21 в м. Узин Білоцерківського району Київської області</t>
  </si>
  <si>
    <t>вулиця Центральна в с. Фастівка Білоцерківського району Київської області</t>
  </si>
  <si>
    <t>вулиця Володимира Козака  в с. Мала Антонівка Білоцерківського району Київської області</t>
  </si>
  <si>
    <t>вулиця Олени Теліги в м. Біла Церква Київської області  (ІІ черга)</t>
  </si>
  <si>
    <t>вулиця Ключова в м. Біла Церква Київської області</t>
  </si>
  <si>
    <t xml:space="preserve">вулиця  Островського в м. Біла Церква Київської області </t>
  </si>
  <si>
    <t>вулиця Радонова в м. Біла Церква Київської області</t>
  </si>
  <si>
    <t>вулиціяПіщана Перша в м. Біла Церква Київської області</t>
  </si>
  <si>
    <t>вулиця  Нестерова в м. Біла Церква Київської області (коригування)</t>
  </si>
  <si>
    <t xml:space="preserve">вулиця Новосельська в м. Біла Церква Київської області </t>
  </si>
  <si>
    <t xml:space="preserve">вулиця Василя Симоненка в м. Біла Церква Київської області </t>
  </si>
  <si>
    <t xml:space="preserve">вулиця Воєводіна в м. Біла Церква Київської області </t>
  </si>
  <si>
    <t>вулиця Кобзаря (ІІ черга) в м. Біла Церква Київської області (коригування)</t>
  </si>
  <si>
    <t>вулиця Гетьмана Пилипа Орлика (ІІ черга) в м. Біла Церква Київської області (коригування)</t>
  </si>
  <si>
    <t>вулиця Григорія  Сковороди в м. Біла Церква Київської області</t>
  </si>
  <si>
    <t>провулок Шкільний в с. Хохітва Богуславського району Київської області. Коригування</t>
  </si>
  <si>
    <t xml:space="preserve">від вулиці Гайдамацька №22 до вулиці Заріччя №31 в селі Розкопанці Богуславського району Київської області» </t>
  </si>
  <si>
    <t>вулиця Миколаївська № 55 м.Богуслав Київська область</t>
  </si>
  <si>
    <t>вулиця Лесі Українки від будинку №30 до перехрестя з вулицею Логвинівка в селі Мисайлівка Богуславського району Київської області</t>
  </si>
  <si>
    <t>вулиця Сонячна в с. Любарці, Бориспільського району Київської області</t>
  </si>
  <si>
    <t>вулиця Європейська в с. Любарці, Бориспільського району, Київської області</t>
  </si>
  <si>
    <t>вулиця Центральна в смт Бородянка Бородянського району Київськоїобласті</t>
  </si>
  <si>
    <t>вулиця Коцюбинського в смт Клавдієво-Тарасове Бородянського району Київської області</t>
  </si>
  <si>
    <t>вулиця Дружби в смт  Клавдієво-Тарасове Бородянського району Київської області</t>
  </si>
  <si>
    <t>вулиця Вишнева  в смт  Клавдієво-Тарасове Бородянського району Київської області</t>
  </si>
  <si>
    <t>вулиця Сагайдачного у с. Микуличі Бородянського району Київської області</t>
  </si>
  <si>
    <t>вулиця Промислова в м. Буча Київської області (в тому числі проектні роботи)</t>
  </si>
  <si>
    <t>вулиця Б.Хмельницького в с. Красилівка Броварського району Київської області</t>
  </si>
  <si>
    <t>вулиця Чкалова в с. Велика Вільшанка Васильківського району Киїської області</t>
  </si>
  <si>
    <t>вулиця Шкільна в с. Яцьки Васильківського району Київської області</t>
  </si>
  <si>
    <t>вулиця Центральна в с. Велика Вільшанка Васильківського району Київської області</t>
  </si>
  <si>
    <t>вулиці Набережна в с. Руде Село Володарського району Київської області</t>
  </si>
  <si>
    <t>вулиця Лесі Українки в с. Войтове Згурівського району Київської області</t>
  </si>
  <si>
    <t>вулиця Єдності в с. Софіївка Войтівської сільської ради Згурівського району Київської області</t>
  </si>
  <si>
    <t>вулиця Голубівка в с. Великий Крупіль Згурівського району Київської області</t>
  </si>
  <si>
    <t>вулиця Будівельників в с. Стара Оржиця Згурівського району Київської області</t>
  </si>
  <si>
    <t>вулиця Семенова в с. Красне Згурівського району Київської області</t>
  </si>
  <si>
    <t>вулиця Травнева в с. Черевки Згурівського району Київської області</t>
  </si>
  <si>
    <t>вулиця Центральна в селі Півці Кагарлицького району Київської області</t>
  </si>
  <si>
    <t>вулиця Нова-5 в с. Юшки Кагарлицького району Київської області</t>
  </si>
  <si>
    <t>вулиця  Джерельна та вулиці Богдана Хмельницького в селі Уляники Кагарлицького району Київської області</t>
  </si>
  <si>
    <t>вулиця Соборна-Калинівка в с. Мироцьке Києво-Святошинського району Київської області</t>
  </si>
  <si>
    <t>вулиця Дружби в с. Мироцьке Києво-Святошинського району Київської області</t>
  </si>
  <si>
    <t>вулиця Перемоги в с. Шпитьки  Києво-Святошинського району Київської області</t>
  </si>
  <si>
    <t>вулиця Нова в с. Мрія, Києво-Святошинського району Київської області</t>
  </si>
  <si>
    <t>вулиця Смолянська в с. Шпитьки , Києво-Святошинського району Київської області</t>
  </si>
  <si>
    <t>вулиця Соснова в с. Бобриця Києво-Святошинського району Київської області</t>
  </si>
  <si>
    <t>вулиця В.Лобановського в с. Крюківщина Києво-Святошинського району Київської області</t>
  </si>
  <si>
    <t>вулиця Тракторна в селі Пії Миронівського району Київської області</t>
  </si>
  <si>
    <t>вулиця Садова в с. Гулі Миронівського району Київської області</t>
  </si>
  <si>
    <t>вулиця Стрільця від буд. 71 до буд. 79 в с. Коритище Миронівського району Київської області</t>
  </si>
  <si>
    <t>вулиця Перемоги в с. Польове Миронівського району Київської області</t>
  </si>
  <si>
    <t>вулиця Молодіжна в с. Карапиші Миронівського району Київської області</t>
  </si>
  <si>
    <t>вулиця Набережна в с. Карапиші Миронівського району Київської області</t>
  </si>
  <si>
    <t xml:space="preserve"> вулиця Наддніпрянська в с. Трипілля Обухівського району Київської області</t>
  </si>
  <si>
    <t>вулиця Дорошенка в с. Кулі Семенівської сільської ради Обухівського району Київської області</t>
  </si>
  <si>
    <t>вулиця Польова в с. Макарівка Обухівського району Київської області</t>
  </si>
  <si>
    <t>вулиця Садова в с. Воскресенське Переяслав-Хмельницького району Київської області</t>
  </si>
  <si>
    <t>вулиця Дніпровська в с. Циблі Переяслав-Хмельницького району Київської області</t>
  </si>
  <si>
    <t>вулиця Гордіївська в с. Пристроми Переяслав-Хмельницького району Київської області</t>
  </si>
  <si>
    <t>вулиця Новоселиця в с. Пологи-Яненки Переяслав-Хмельницького району Київської області</t>
  </si>
  <si>
    <t>провулок Жовтневий в  с.Хоцьки Переяслав-Хмельницький району Київської області</t>
  </si>
  <si>
    <t>вулиця Шкільна в с. Строкова Переяслав-Хмельницького району Київська область</t>
  </si>
  <si>
    <t>вулиця Дружби в с. Помоклі Переяслав-Хмельницького району Київської області</t>
  </si>
  <si>
    <t>вулиця Панорамна в місті Ржищів Київської області</t>
  </si>
  <si>
    <t>вулиця Мийки та вул. Лісова  в с. Буки Сквирського району Київської області</t>
  </si>
  <si>
    <t xml:space="preserve">вулиця Грудневого прориву та вул. Залізничної в с. Руда Сквирського району Київської області </t>
  </si>
  <si>
    <t>вулиця Вишнева в селі Степок Таращанського району Київської області</t>
  </si>
  <si>
    <t>вулиця Набережна (ІІ черга) в м. Тараща Таращанського району Київської області</t>
  </si>
  <si>
    <t>вулиця Шкільна в с. Ріжки Таращанського району Київсько області</t>
  </si>
  <si>
    <t>вулиця Набережна  в с. Дубівка Таращанського району Київської області</t>
  </si>
  <si>
    <t>вулиця Садова в с. Лук’янівка Таращанського району Київської області</t>
  </si>
  <si>
    <t>вулиця Героїв Небесної Сотні  в м.Тараща Таращанського району Київської області</t>
  </si>
  <si>
    <t>вулиця Лісова в с.Улашівка Чернянської сільської ради  Таращанського району Київської області</t>
  </si>
  <si>
    <t>вулиця Перемоги в с.Станишівка Таращанського району Київської області</t>
  </si>
  <si>
    <t>вулиця Перемоги в с. Косяківка Таращанського району Київської області</t>
  </si>
  <si>
    <t>вулиця Миру в с.Лука Таращанського району Київської області</t>
  </si>
  <si>
    <t>вулиця Миру в с. Денихівка Тетіївського району Київської області</t>
  </si>
  <si>
    <t>вулиця Унавська та вул. Косовських в с. Волиця Фастівського району Київської області</t>
  </si>
  <si>
    <t>вулиця Інтернаціоналістів в м. Яготин Київської області</t>
  </si>
  <si>
    <t>вулиця Полтавська в м. Яготин Київської області</t>
  </si>
  <si>
    <t>вулиця Футбольна в м. Яготин Київської області</t>
  </si>
  <si>
    <t>провулок Футбольний в м. Яготин Київської області</t>
  </si>
  <si>
    <t>О100401 /Київ-Ревне-Рогозів/-с. Гора км 0+000 - км 1+850</t>
  </si>
  <si>
    <t>О100715 /М-05/- Ковалівка через Вінницькі Стави км 0+000 - км 15+800</t>
  </si>
  <si>
    <t>вулиця Н. Яремчука на ділянці від вул. Прорізна до вул. Північна в с. Святопетрівське, Києво-Святошинського району</t>
  </si>
  <si>
    <t>вулиця Петлюри Семона ділянка від вул. Київської до бул. Незалежності в м.Бровари Київської області</t>
  </si>
  <si>
    <t>О101324 /М07/- Мироцьке км 0+000 - км 4+300</t>
  </si>
  <si>
    <t xml:space="preserve">О101611 Трипілля - Верем'я км 0+000 - км 10+000 </t>
  </si>
  <si>
    <t>О100716 /Р19/ - Ксаверівка через Мар'янівку км 6+100 - км 8+700</t>
  </si>
  <si>
    <t xml:space="preserve">О101317 Тарасівка-Круглик-Хотів км 2+950 - км 7+100 (в межах с. Юрівка) </t>
  </si>
  <si>
    <t>С102502 Тужилів через Соколівщину-/Бориспіль-Березань-Яготин/км 3+094 - км 3+509</t>
  </si>
  <si>
    <t xml:space="preserve">Міст на автомобільній дорозі О100209 Узин-Васильків-Германівка-Трипілля км 8+311 </t>
  </si>
  <si>
    <t xml:space="preserve">Міст на автомобільній дорозі С100822/Київ-Вишгород-Десна-Чернігів/-Жукин-Ровжі км 12+028 </t>
  </si>
  <si>
    <t xml:space="preserve">Міст на автомобільній дорозі О101603 Обухів-Лісники через Великі Дмитровичі, Ходосівку км 20+582 </t>
  </si>
  <si>
    <t xml:space="preserve">Міст на автомобільній дорозі О101311 Музичі-Грузьке км 13+118 </t>
  </si>
  <si>
    <t xml:space="preserve">Міст на автомобільній дорозі О101914 /Р-04/-Плоске км 5+946 </t>
  </si>
  <si>
    <t>Міст на автомобільній дорозі О100720 Васильків-Княжичі-Лука-Гореничі-/М-06/ км 20+19</t>
  </si>
  <si>
    <t>С. Золін</t>
  </si>
  <si>
    <t>О100610 Бровари - Требухів - Гора км 0+000 - км 7+300</t>
  </si>
  <si>
    <t>від вулиці Шкільна до вулиці Миру (вул. 1-го Травня) в с. Оленівка Фастівського району Київської області</t>
  </si>
  <si>
    <t>вулиця Соборна в с. Іванковичі Васильківського району Київської області</t>
  </si>
  <si>
    <t xml:space="preserve">Розпорядження голови Київської </t>
  </si>
  <si>
    <t>обласної державної адміністрації</t>
  </si>
  <si>
    <t>ЗАТВЕРДЖЕНО</t>
  </si>
  <si>
    <t>Директор департаменту                                  регіонального розвитку                                адміністрації</t>
  </si>
  <si>
    <t>14 травня 2019 року № 268</t>
  </si>
</sst>
</file>

<file path=xl/styles.xml><?xml version="1.0" encoding="utf-8"?>
<styleSheet xmlns="http://schemas.openxmlformats.org/spreadsheetml/2006/main">
  <numFmts count="6">
    <numFmt numFmtId="43" formatCode="_-* #,##0.00_₴_-;\-* #,##0.00_₴_-;_-* &quot;-&quot;??_₴_-;_-@_-"/>
    <numFmt numFmtId="164" formatCode="_-* #,##0.00\ _₽_-;\-* #,##0.00\ _₽_-;_-* &quot;-&quot;??\ _₽_-;_-@_-"/>
    <numFmt numFmtId="165" formatCode="#,##0.000"/>
    <numFmt numFmtId="166" formatCode="#,##0.0####"/>
    <numFmt numFmtId="167" formatCode="0.0"/>
    <numFmt numFmtId="168" formatCode="0.000"/>
  </numFmts>
  <fonts count="2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3" fillId="0" borderId="0"/>
    <xf numFmtId="0" fontId="4" fillId="0" borderId="0"/>
    <xf numFmtId="0" fontId="3" fillId="0" borderId="0"/>
    <xf numFmtId="0" fontId="6" fillId="0" borderId="0"/>
    <xf numFmtId="0" fontId="3" fillId="0" borderId="0"/>
    <xf numFmtId="0" fontId="7" fillId="0" borderId="0"/>
    <xf numFmtId="0" fontId="5" fillId="0" borderId="0"/>
    <xf numFmtId="0" fontId="9" fillId="0" borderId="0"/>
    <xf numFmtId="0" fontId="4" fillId="0" borderId="0"/>
    <xf numFmtId="0" fontId="9" fillId="0" borderId="0"/>
    <xf numFmtId="0" fontId="5" fillId="0" borderId="0"/>
    <xf numFmtId="0" fontId="4" fillId="0" borderId="0"/>
    <xf numFmtId="0" fontId="8" fillId="0" borderId="0"/>
    <xf numFmtId="0" fontId="5" fillId="0" borderId="0"/>
    <xf numFmtId="43" fontId="5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Font="1"/>
    <xf numFmtId="0" fontId="1" fillId="2" borderId="1" xfId="0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66" fontId="1" fillId="2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167" fontId="1" fillId="0" borderId="1" xfId="0" applyNumberFormat="1" applyFont="1" applyBorder="1" applyAlignment="1">
      <alignment horizontal="center"/>
    </xf>
    <xf numFmtId="167" fontId="0" fillId="0" borderId="0" xfId="0" applyNumberFormat="1"/>
    <xf numFmtId="0" fontId="12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/>
    <xf numFmtId="0" fontId="1" fillId="2" borderId="1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166" fontId="14" fillId="2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2" fillId="2" borderId="5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8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/>
    <xf numFmtId="168" fontId="14" fillId="2" borderId="1" xfId="0" applyNumberFormat="1" applyFont="1" applyFill="1" applyBorder="1" applyAlignment="1">
      <alignment horizontal="center" vertical="center" wrapText="1"/>
    </xf>
    <xf numFmtId="166" fontId="14" fillId="2" borderId="1" xfId="0" applyNumberFormat="1" applyFont="1" applyFill="1" applyBorder="1" applyAlignment="1">
      <alignment horizontal="center" vertical="center" wrapText="1"/>
    </xf>
    <xf numFmtId="168" fontId="0" fillId="0" borderId="0" xfId="0" applyNumberFormat="1" applyFont="1"/>
    <xf numFmtId="0" fontId="10" fillId="0" borderId="1" xfId="0" applyFont="1" applyBorder="1" applyAlignment="1"/>
    <xf numFmtId="0" fontId="1" fillId="2" borderId="1" xfId="0" applyFont="1" applyFill="1" applyBorder="1" applyAlignment="1">
      <alignment horizontal="center" vertical="center" wrapText="1"/>
    </xf>
    <xf numFmtId="168" fontId="17" fillId="0" borderId="0" xfId="0" applyNumberFormat="1" applyFont="1" applyBorder="1"/>
    <xf numFmtId="0" fontId="17" fillId="0" borderId="0" xfId="0" applyFont="1" applyBorder="1"/>
    <xf numFmtId="0" fontId="17" fillId="0" borderId="0" xfId="0" applyFont="1"/>
    <xf numFmtId="168" fontId="17" fillId="0" borderId="0" xfId="0" applyNumberFormat="1" applyFont="1"/>
    <xf numFmtId="0" fontId="18" fillId="0" borderId="0" xfId="0" applyFont="1"/>
    <xf numFmtId="0" fontId="1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/>
    <xf numFmtId="167" fontId="1" fillId="2" borderId="1" xfId="0" applyNumberFormat="1" applyFont="1" applyFill="1" applyBorder="1" applyAlignment="1">
      <alignment horizontal="center" vertical="center" wrapText="1"/>
    </xf>
    <xf numFmtId="167" fontId="1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168" fontId="14" fillId="2" borderId="1" xfId="0" applyNumberFormat="1" applyFont="1" applyFill="1" applyBorder="1" applyAlignment="1">
      <alignment horizontal="center" vertical="center" wrapText="1"/>
    </xf>
    <xf numFmtId="168" fontId="1" fillId="0" borderId="1" xfId="0" applyNumberFormat="1" applyFont="1" applyBorder="1" applyAlignment="1">
      <alignment horizontal="center"/>
    </xf>
    <xf numFmtId="168" fontId="16" fillId="2" borderId="1" xfId="0" applyNumberFormat="1" applyFont="1" applyFill="1" applyBorder="1" applyAlignment="1">
      <alignment horizontal="center" vertical="center" wrapText="1"/>
    </xf>
    <xf numFmtId="168" fontId="16" fillId="3" borderId="1" xfId="0" applyNumberFormat="1" applyFont="1" applyFill="1" applyBorder="1" applyAlignment="1">
      <alignment horizontal="center" vertical="center" wrapText="1"/>
    </xf>
    <xf numFmtId="168" fontId="1" fillId="0" borderId="1" xfId="0" applyNumberFormat="1" applyFont="1" applyBorder="1" applyAlignment="1">
      <alignment horizontal="center" vertical="center"/>
    </xf>
    <xf numFmtId="167" fontId="14" fillId="0" borderId="1" xfId="0" applyNumberFormat="1" applyFont="1" applyBorder="1" applyAlignment="1">
      <alignment horizontal="center"/>
    </xf>
    <xf numFmtId="167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7" fontId="14" fillId="3" borderId="1" xfId="0" applyNumberFormat="1" applyFont="1" applyFill="1" applyBorder="1" applyAlignment="1">
      <alignment horizontal="center" vertical="center" wrapText="1"/>
    </xf>
    <xf numFmtId="167" fontId="21" fillId="0" borderId="1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8" fontId="17" fillId="0" borderId="0" xfId="0" applyNumberFormat="1" applyFont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22" fillId="0" borderId="0" xfId="0" applyFont="1"/>
    <xf numFmtId="168" fontId="23" fillId="0" borderId="0" xfId="0" applyNumberFormat="1" applyFont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166" fontId="2" fillId="2" borderId="5" xfId="0" applyNumberFormat="1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 wrapText="1"/>
    </xf>
    <xf numFmtId="166" fontId="2" fillId="2" borderId="4" xfId="0" applyNumberFormat="1" applyFont="1" applyFill="1" applyBorder="1" applyAlignment="1">
      <alignment horizontal="center" vertical="center" wrapText="1"/>
    </xf>
    <xf numFmtId="166" fontId="14" fillId="2" borderId="5" xfId="0" applyNumberFormat="1" applyFont="1" applyFill="1" applyBorder="1" applyAlignment="1">
      <alignment horizontal="center" vertical="center" wrapText="1"/>
    </xf>
    <xf numFmtId="166" fontId="14" fillId="2" borderId="3" xfId="0" applyNumberFormat="1" applyFont="1" applyFill="1" applyBorder="1" applyAlignment="1">
      <alignment horizontal="center" vertical="center" wrapText="1"/>
    </xf>
    <xf numFmtId="166" fontId="14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/>
    <xf numFmtId="0" fontId="14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/>
    <xf numFmtId="165" fontId="14" fillId="2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/>
    <xf numFmtId="0" fontId="14" fillId="0" borderId="2" xfId="0" applyFont="1" applyBorder="1" applyAlignment="1">
      <alignment horizontal="center" vertical="center" wrapText="1"/>
    </xf>
    <xf numFmtId="0" fontId="13" fillId="0" borderId="2" xfId="0" applyFont="1" applyBorder="1" applyAlignment="1"/>
    <xf numFmtId="0" fontId="13" fillId="0" borderId="1" xfId="0" applyFont="1" applyBorder="1" applyAlignment="1">
      <alignment vertical="center" wrapText="1"/>
    </xf>
    <xf numFmtId="168" fontId="14" fillId="2" borderId="1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8" fillId="0" borderId="0" xfId="0" applyFont="1" applyAlignment="1"/>
    <xf numFmtId="0" fontId="0" fillId="0" borderId="0" xfId="0" applyAlignment="1"/>
    <xf numFmtId="166" fontId="23" fillId="2" borderId="0" xfId="0" applyNumberFormat="1" applyFont="1" applyFill="1" applyBorder="1" applyAlignment="1">
      <alignment horizontal="left" vertical="center" wrapText="1"/>
    </xf>
    <xf numFmtId="166" fontId="20" fillId="2" borderId="0" xfId="0" applyNumberFormat="1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/>
    </xf>
  </cellXfs>
  <cellStyles count="17">
    <cellStyle name="Normal_Доходи" xfId="5"/>
    <cellStyle name="Звичайний 2" xfId="6"/>
    <cellStyle name="Звичайний 2 2" xfId="7"/>
    <cellStyle name="Звичайний 3" xfId="8"/>
    <cellStyle name="Звичайний 4" xfId="9"/>
    <cellStyle name="Звичайний 5" xfId="10"/>
    <cellStyle name="Звичайний 6" xfId="11"/>
    <cellStyle name="Звичайний 6 2" xfId="12"/>
    <cellStyle name="Звичайний_Додаток №8" xfId="13"/>
    <cellStyle name="Обычный" xfId="0" builtinId="0"/>
    <cellStyle name="Обычный 2" xfId="2"/>
    <cellStyle name="Обычный 2 2" xfId="14"/>
    <cellStyle name="Обычный 3" xfId="4"/>
    <cellStyle name="Обычный 4" xfId="1"/>
    <cellStyle name="Обычный 4 2" xfId="3"/>
    <cellStyle name="Финансовый 2" xfId="16"/>
    <cellStyle name="Фінансовий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0"/>
  <sheetViews>
    <sheetView showZeros="0" tabSelected="1" view="pageBreakPreview" zoomScale="86" zoomScaleNormal="90" zoomScaleSheetLayoutView="86" workbookViewId="0">
      <selection activeCell="B6" sqref="B6:F6"/>
    </sheetView>
  </sheetViews>
  <sheetFormatPr defaultRowHeight="15"/>
  <cols>
    <col min="1" max="1" width="7.28515625" customWidth="1"/>
    <col min="2" max="2" width="67.42578125" style="1" customWidth="1"/>
    <col min="3" max="3" width="26" style="45" customWidth="1"/>
    <col min="4" max="4" width="18.7109375" style="1" customWidth="1"/>
    <col min="5" max="5" width="17.42578125" style="1" customWidth="1"/>
    <col min="6" max="6" width="26.42578125" customWidth="1"/>
  </cols>
  <sheetData>
    <row r="1" spans="1:6" ht="21">
      <c r="B1" s="50"/>
      <c r="C1" s="51"/>
      <c r="D1" s="50"/>
      <c r="E1" s="50"/>
      <c r="F1" s="50"/>
    </row>
    <row r="2" spans="1:6" ht="21">
      <c r="B2" s="50"/>
      <c r="C2" s="51"/>
      <c r="D2" s="52" t="s">
        <v>167</v>
      </c>
      <c r="E2" s="50"/>
      <c r="F2" s="50"/>
    </row>
    <row r="3" spans="1:6" ht="18.75" customHeight="1">
      <c r="B3" s="50"/>
      <c r="C3" s="51"/>
      <c r="D3" s="108" t="s">
        <v>165</v>
      </c>
      <c r="E3" s="109"/>
      <c r="F3" s="109"/>
    </row>
    <row r="4" spans="1:6" ht="18.75" customHeight="1">
      <c r="B4" s="50"/>
      <c r="C4" s="51"/>
      <c r="D4" s="52" t="s">
        <v>166</v>
      </c>
      <c r="E4" s="75"/>
      <c r="F4" s="75"/>
    </row>
    <row r="5" spans="1:6" ht="21">
      <c r="B5" s="115" t="s">
        <v>169</v>
      </c>
      <c r="C5" s="115"/>
      <c r="D5" s="115"/>
      <c r="E5" s="115"/>
      <c r="F5" s="50"/>
    </row>
    <row r="6" spans="1:6" ht="105.75" customHeight="1">
      <c r="B6" s="99" t="s">
        <v>14</v>
      </c>
      <c r="C6" s="99"/>
      <c r="D6" s="99"/>
      <c r="E6" s="99"/>
      <c r="F6" s="100"/>
    </row>
    <row r="7" spans="1:6" ht="55.5" customHeight="1">
      <c r="A7" s="80" t="s">
        <v>16</v>
      </c>
      <c r="B7" s="90" t="s">
        <v>0</v>
      </c>
      <c r="C7" s="102" t="s">
        <v>1</v>
      </c>
      <c r="D7" s="96" t="s">
        <v>2</v>
      </c>
      <c r="E7" s="97"/>
      <c r="F7" s="98"/>
    </row>
    <row r="8" spans="1:6" ht="92.25" customHeight="1">
      <c r="A8" s="81"/>
      <c r="B8" s="101"/>
      <c r="C8" s="102"/>
      <c r="D8" s="17" t="s">
        <v>3</v>
      </c>
      <c r="E8" s="17" t="s">
        <v>8</v>
      </c>
      <c r="F8" s="17" t="s">
        <v>20</v>
      </c>
    </row>
    <row r="9" spans="1:6" ht="18.75">
      <c r="A9" s="5"/>
      <c r="B9" s="90" t="s">
        <v>12</v>
      </c>
      <c r="C9" s="90"/>
      <c r="D9" s="90"/>
      <c r="E9" s="90"/>
      <c r="F9" s="91"/>
    </row>
    <row r="10" spans="1:6" ht="26.25" customHeight="1">
      <c r="A10" s="5"/>
      <c r="B10" s="90" t="s">
        <v>6</v>
      </c>
      <c r="C10" s="90"/>
      <c r="D10" s="90"/>
      <c r="E10" s="90"/>
      <c r="F10" s="91"/>
    </row>
    <row r="11" spans="1:6" ht="18.75">
      <c r="A11" s="5"/>
      <c r="B11" s="88" t="s">
        <v>54</v>
      </c>
      <c r="C11" s="88"/>
      <c r="D11" s="88"/>
      <c r="E11" s="88"/>
      <c r="F11" s="89"/>
    </row>
    <row r="12" spans="1:6" ht="18.75">
      <c r="A12" s="5"/>
      <c r="B12" s="54"/>
      <c r="C12" s="54"/>
      <c r="D12" s="54"/>
      <c r="E12" s="54"/>
      <c r="F12" s="55"/>
    </row>
    <row r="13" spans="1:6" ht="18.75">
      <c r="A13" s="5"/>
      <c r="B13" s="20" t="s">
        <v>15</v>
      </c>
      <c r="C13" s="54"/>
      <c r="D13" s="54"/>
      <c r="E13" s="54"/>
      <c r="F13" s="55"/>
    </row>
    <row r="14" spans="1:6" ht="37.5">
      <c r="A14" s="5"/>
      <c r="B14" s="18" t="s">
        <v>17</v>
      </c>
      <c r="C14" s="43"/>
      <c r="D14" s="13"/>
      <c r="E14" s="32"/>
      <c r="F14" s="14"/>
    </row>
    <row r="15" spans="1:6" ht="18.75">
      <c r="A15" s="5"/>
      <c r="B15" s="88" t="s">
        <v>9</v>
      </c>
      <c r="C15" s="88"/>
      <c r="D15" s="88"/>
      <c r="E15" s="88"/>
      <c r="F15" s="89"/>
    </row>
    <row r="16" spans="1:6" ht="18.75">
      <c r="A16" s="5"/>
      <c r="B16" s="16" t="s">
        <v>18</v>
      </c>
      <c r="C16" s="35"/>
      <c r="D16" s="2"/>
      <c r="E16" s="2"/>
      <c r="F16" s="10"/>
    </row>
    <row r="17" spans="1:6" ht="37.5">
      <c r="A17" s="5"/>
      <c r="B17" s="18" t="s">
        <v>19</v>
      </c>
      <c r="C17" s="60"/>
      <c r="D17" s="15"/>
      <c r="E17" s="15"/>
      <c r="F17" s="66"/>
    </row>
    <row r="18" spans="1:6" ht="37.5">
      <c r="A18" s="5"/>
      <c r="B18" s="18" t="s">
        <v>10</v>
      </c>
      <c r="C18" s="60">
        <f>SUM(C17)</f>
        <v>0</v>
      </c>
      <c r="D18" s="2"/>
      <c r="E18" s="2"/>
      <c r="F18" s="67"/>
    </row>
    <row r="19" spans="1:6" ht="18.75">
      <c r="A19" s="5"/>
      <c r="B19" s="92" t="s">
        <v>4</v>
      </c>
      <c r="C19" s="92"/>
      <c r="D19" s="92"/>
      <c r="E19" s="92"/>
      <c r="F19" s="91"/>
    </row>
    <row r="20" spans="1:6" ht="19.5" customHeight="1">
      <c r="A20" s="5"/>
      <c r="B20" s="88" t="s">
        <v>7</v>
      </c>
      <c r="C20" s="88"/>
      <c r="D20" s="88"/>
      <c r="E20" s="88"/>
      <c r="F20" s="89"/>
    </row>
    <row r="21" spans="1:6" ht="18.75">
      <c r="A21" s="5"/>
      <c r="B21" s="77" t="s">
        <v>58</v>
      </c>
      <c r="C21" s="78"/>
      <c r="D21" s="78"/>
      <c r="E21" s="78"/>
      <c r="F21" s="79"/>
    </row>
    <row r="22" spans="1:6" ht="37.5">
      <c r="A22" s="21">
        <v>1</v>
      </c>
      <c r="B22" s="9" t="s">
        <v>155</v>
      </c>
      <c r="C22" s="35">
        <v>3000</v>
      </c>
      <c r="D22" s="47"/>
      <c r="E22" s="70">
        <v>6</v>
      </c>
      <c r="F22" s="46"/>
    </row>
    <row r="23" spans="1:6" ht="18.75">
      <c r="A23" s="21"/>
      <c r="B23" s="20" t="s">
        <v>15</v>
      </c>
      <c r="C23" s="35">
        <f>SUM(C22)</f>
        <v>3000</v>
      </c>
      <c r="D23" s="47"/>
      <c r="E23" s="70">
        <v>6</v>
      </c>
      <c r="F23" s="46"/>
    </row>
    <row r="24" spans="1:6" ht="18.75">
      <c r="A24" s="21"/>
      <c r="B24" s="77" t="s">
        <v>42</v>
      </c>
      <c r="C24" s="78"/>
      <c r="D24" s="78"/>
      <c r="E24" s="78"/>
      <c r="F24" s="79"/>
    </row>
    <row r="25" spans="1:6" ht="37.5">
      <c r="A25" s="21">
        <v>2</v>
      </c>
      <c r="B25" s="9" t="s">
        <v>146</v>
      </c>
      <c r="C25" s="35">
        <v>13000</v>
      </c>
      <c r="D25" s="70">
        <v>1.85</v>
      </c>
      <c r="E25" s="33"/>
      <c r="F25" s="42"/>
    </row>
    <row r="26" spans="1:6" ht="18.75">
      <c r="A26" s="21"/>
      <c r="B26" s="20" t="s">
        <v>15</v>
      </c>
      <c r="C26" s="35">
        <f>SUM(C25)</f>
        <v>13000</v>
      </c>
      <c r="D26" s="70">
        <f>SUM(D25)</f>
        <v>1.85</v>
      </c>
      <c r="E26" s="33"/>
      <c r="F26" s="42"/>
    </row>
    <row r="27" spans="1:6" ht="18.75">
      <c r="A27" s="21"/>
      <c r="B27" s="77" t="s">
        <v>25</v>
      </c>
      <c r="C27" s="78"/>
      <c r="D27" s="78"/>
      <c r="E27" s="78"/>
      <c r="F27" s="79"/>
    </row>
    <row r="28" spans="1:6" ht="37.5">
      <c r="A28" s="21">
        <v>3</v>
      </c>
      <c r="B28" s="9" t="s">
        <v>147</v>
      </c>
      <c r="C28" s="35">
        <v>10000</v>
      </c>
      <c r="D28" s="70">
        <v>15.8</v>
      </c>
      <c r="E28" s="33"/>
      <c r="F28" s="42"/>
    </row>
    <row r="29" spans="1:6" ht="37.5">
      <c r="A29" s="21">
        <v>4</v>
      </c>
      <c r="B29" s="9" t="s">
        <v>152</v>
      </c>
      <c r="C29" s="35">
        <v>4108</v>
      </c>
      <c r="D29" s="70">
        <v>2.6</v>
      </c>
      <c r="E29" s="47"/>
      <c r="F29" s="42"/>
    </row>
    <row r="30" spans="1:6" ht="18.75">
      <c r="A30" s="21"/>
      <c r="B30" s="20" t="s">
        <v>15</v>
      </c>
      <c r="C30" s="35">
        <f>SUM(C29+C28)</f>
        <v>14108</v>
      </c>
      <c r="D30" s="70">
        <f>SUM(D29+D28)</f>
        <v>18.400000000000002</v>
      </c>
      <c r="E30" s="47"/>
      <c r="F30" s="42"/>
    </row>
    <row r="31" spans="1:6" ht="18.75">
      <c r="A31" s="28"/>
      <c r="B31" s="103" t="s">
        <v>55</v>
      </c>
      <c r="C31" s="106"/>
      <c r="D31" s="106"/>
      <c r="E31" s="106"/>
      <c r="F31" s="107"/>
    </row>
    <row r="32" spans="1:6" ht="37.5">
      <c r="A32" s="21">
        <v>5</v>
      </c>
      <c r="B32" s="9" t="s">
        <v>156</v>
      </c>
      <c r="C32" s="35">
        <v>13607.61</v>
      </c>
      <c r="D32" s="54"/>
      <c r="E32" s="70">
        <v>32.5</v>
      </c>
      <c r="F32" s="54"/>
    </row>
    <row r="33" spans="1:6" ht="18.75">
      <c r="A33" s="21"/>
      <c r="B33" s="20" t="s">
        <v>15</v>
      </c>
      <c r="C33" s="35">
        <v>13607.61</v>
      </c>
      <c r="D33" s="54"/>
      <c r="E33" s="70">
        <v>32.5</v>
      </c>
      <c r="F33" s="54"/>
    </row>
    <row r="34" spans="1:6" ht="18.75">
      <c r="A34" s="21"/>
      <c r="B34" s="77" t="s">
        <v>26</v>
      </c>
      <c r="C34" s="78"/>
      <c r="D34" s="78"/>
      <c r="E34" s="78"/>
      <c r="F34" s="79"/>
    </row>
    <row r="35" spans="1:6" ht="18.75">
      <c r="A35" s="21">
        <v>6</v>
      </c>
      <c r="B35" s="9" t="s">
        <v>150</v>
      </c>
      <c r="C35" s="35">
        <v>5400</v>
      </c>
      <c r="D35" s="70">
        <v>4.3</v>
      </c>
      <c r="E35" s="33"/>
      <c r="F35" s="42"/>
    </row>
    <row r="36" spans="1:6" ht="37.5">
      <c r="A36" s="21">
        <v>7</v>
      </c>
      <c r="B36" s="9" t="s">
        <v>153</v>
      </c>
      <c r="C36" s="35">
        <v>12971.79</v>
      </c>
      <c r="D36" s="70">
        <v>4.1500000000000004</v>
      </c>
      <c r="E36" s="33"/>
      <c r="F36" s="42"/>
    </row>
    <row r="37" spans="1:6" ht="37.5">
      <c r="A37" s="21">
        <v>8</v>
      </c>
      <c r="B37" s="9" t="s">
        <v>157</v>
      </c>
      <c r="C37" s="35">
        <v>9000</v>
      </c>
      <c r="D37" s="47"/>
      <c r="E37" s="70">
        <v>24</v>
      </c>
      <c r="F37" s="42"/>
    </row>
    <row r="38" spans="1:6" ht="37.5">
      <c r="A38" s="21">
        <v>9</v>
      </c>
      <c r="B38" s="9" t="s">
        <v>160</v>
      </c>
      <c r="C38" s="35">
        <v>3000</v>
      </c>
      <c r="D38" s="54"/>
      <c r="E38" s="70">
        <v>102</v>
      </c>
      <c r="F38" s="54"/>
    </row>
    <row r="39" spans="1:6" ht="18.75">
      <c r="A39" s="21"/>
      <c r="B39" s="20" t="s">
        <v>15</v>
      </c>
      <c r="C39" s="35">
        <f>SUM(C35+C36+C37+C38)</f>
        <v>30371.79</v>
      </c>
      <c r="D39" s="70">
        <f>SUM(D35+D36)</f>
        <v>8.4499999999999993</v>
      </c>
      <c r="E39" s="70">
        <f>SUM(E37+E38)</f>
        <v>126</v>
      </c>
      <c r="F39" s="42"/>
    </row>
    <row r="40" spans="1:6" ht="18.75">
      <c r="A40" s="28"/>
      <c r="B40" s="103" t="s">
        <v>56</v>
      </c>
      <c r="C40" s="104"/>
      <c r="D40" s="104"/>
      <c r="E40" s="104"/>
      <c r="F40" s="105"/>
    </row>
    <row r="41" spans="1:6" ht="37.5">
      <c r="A41" s="21">
        <v>10</v>
      </c>
      <c r="B41" s="9" t="s">
        <v>158</v>
      </c>
      <c r="C41" s="35">
        <v>5000</v>
      </c>
      <c r="D41" s="54"/>
      <c r="E41" s="70">
        <v>12</v>
      </c>
      <c r="F41" s="55"/>
    </row>
    <row r="42" spans="1:6" ht="18.75">
      <c r="A42" s="21"/>
      <c r="B42" s="20" t="s">
        <v>15</v>
      </c>
      <c r="C42" s="35">
        <f>SUM(C41)</f>
        <v>5000</v>
      </c>
      <c r="D42" s="54"/>
      <c r="E42" s="70">
        <v>12</v>
      </c>
      <c r="F42" s="55"/>
    </row>
    <row r="43" spans="1:6" ht="18.75">
      <c r="A43" s="21"/>
      <c r="B43" s="77" t="s">
        <v>28</v>
      </c>
      <c r="C43" s="78"/>
      <c r="D43" s="78"/>
      <c r="E43" s="78"/>
      <c r="F43" s="79"/>
    </row>
    <row r="44" spans="1:6" ht="18.75">
      <c r="A44" s="21">
        <v>11</v>
      </c>
      <c r="B44" s="9" t="s">
        <v>151</v>
      </c>
      <c r="C44" s="35">
        <v>10000</v>
      </c>
      <c r="D44" s="70">
        <v>10</v>
      </c>
      <c r="E44" s="47"/>
      <c r="F44" s="42"/>
    </row>
    <row r="45" spans="1:6" ht="18.75">
      <c r="A45" s="21"/>
      <c r="B45" s="20" t="s">
        <v>15</v>
      </c>
      <c r="C45" s="35">
        <f>SUM(C44)</f>
        <v>10000</v>
      </c>
      <c r="D45" s="70">
        <f>SUM(D44)</f>
        <v>10</v>
      </c>
      <c r="E45" s="47"/>
      <c r="F45" s="42"/>
    </row>
    <row r="46" spans="1:6" ht="18.75">
      <c r="A46" s="21"/>
      <c r="B46" s="77" t="s">
        <v>57</v>
      </c>
      <c r="C46" s="78"/>
      <c r="D46" s="78"/>
      <c r="E46" s="78"/>
      <c r="F46" s="79"/>
    </row>
    <row r="47" spans="1:6" ht="37.5">
      <c r="A47" s="21">
        <v>12</v>
      </c>
      <c r="B47" s="9" t="s">
        <v>159</v>
      </c>
      <c r="C47" s="35">
        <v>2000</v>
      </c>
      <c r="D47" s="54"/>
      <c r="E47" s="70">
        <v>36.5</v>
      </c>
      <c r="F47" s="55"/>
    </row>
    <row r="48" spans="1:6" ht="18.75">
      <c r="A48" s="5"/>
      <c r="B48" s="16" t="s">
        <v>15</v>
      </c>
      <c r="C48" s="35">
        <f>SUM(C47)</f>
        <v>2000</v>
      </c>
      <c r="D48" s="54"/>
      <c r="E48" s="70">
        <v>36.5</v>
      </c>
      <c r="F48" s="55"/>
    </row>
    <row r="49" spans="1:9" ht="18.75">
      <c r="A49" s="21"/>
      <c r="B49" s="77" t="s">
        <v>59</v>
      </c>
      <c r="C49" s="78"/>
      <c r="D49" s="78"/>
      <c r="E49" s="78"/>
      <c r="F49" s="79"/>
    </row>
    <row r="50" spans="1:9" ht="37.5">
      <c r="A50" s="21">
        <v>13</v>
      </c>
      <c r="B50" s="9" t="s">
        <v>154</v>
      </c>
      <c r="C50" s="35">
        <v>1492</v>
      </c>
      <c r="D50" s="33">
        <v>0.41499999999999998</v>
      </c>
      <c r="E50" s="33"/>
      <c r="F50" s="42"/>
    </row>
    <row r="51" spans="1:9" ht="18.75">
      <c r="A51" s="21"/>
      <c r="B51" s="20" t="s">
        <v>15</v>
      </c>
      <c r="C51" s="35">
        <f>SUM(C50)</f>
        <v>1492</v>
      </c>
      <c r="D51" s="47">
        <v>0.41499999999999998</v>
      </c>
      <c r="E51" s="47"/>
      <c r="F51" s="55"/>
    </row>
    <row r="52" spans="1:9" ht="37.5">
      <c r="A52" s="21"/>
      <c r="B52" s="18" t="s">
        <v>17</v>
      </c>
      <c r="C52" s="60">
        <f>SUM(C51+C48+C45+C42+C39+C33+C30+C26+C23)</f>
        <v>92579.4</v>
      </c>
      <c r="D52" s="71">
        <f>SUM(D51+D45+D39+D30+D26)</f>
        <v>39.115000000000002</v>
      </c>
      <c r="E52" s="71">
        <f>SUM(E48+E42+E39+E33+E23)</f>
        <v>213</v>
      </c>
      <c r="F52" s="30"/>
    </row>
    <row r="53" spans="1:9" ht="18.75" customHeight="1">
      <c r="A53" s="5"/>
      <c r="B53" s="88" t="s">
        <v>9</v>
      </c>
      <c r="C53" s="88"/>
      <c r="D53" s="88"/>
      <c r="E53" s="88"/>
      <c r="F53" s="89"/>
    </row>
    <row r="54" spans="1:9" ht="18.75">
      <c r="A54" s="5"/>
      <c r="B54" s="77" t="s">
        <v>39</v>
      </c>
      <c r="C54" s="78"/>
      <c r="D54" s="78"/>
      <c r="E54" s="78"/>
      <c r="F54" s="79"/>
      <c r="I54" s="11" t="e">
        <f>C16+#REF!+#REF!+#REF!+#REF!+#REF!+#REF!+#REF!+#REF!+#REF!+C191+#REF!</f>
        <v>#REF!</v>
      </c>
    </row>
    <row r="55" spans="1:9" ht="37.5">
      <c r="A55" s="40">
        <v>14</v>
      </c>
      <c r="B55" s="9" t="s">
        <v>60</v>
      </c>
      <c r="C55" s="35">
        <v>21044.132000000001</v>
      </c>
      <c r="D55" s="29"/>
      <c r="E55" s="29"/>
      <c r="F55" s="56">
        <v>4050</v>
      </c>
      <c r="I55" s="11"/>
    </row>
    <row r="56" spans="1:9" ht="18.75">
      <c r="A56" s="41"/>
      <c r="B56" s="23" t="s">
        <v>15</v>
      </c>
      <c r="C56" s="35">
        <f>SUM(C55)</f>
        <v>21044.132000000001</v>
      </c>
      <c r="D56" s="29"/>
      <c r="E56" s="29"/>
      <c r="F56" s="56">
        <v>4050</v>
      </c>
      <c r="I56" s="11"/>
    </row>
    <row r="57" spans="1:9" ht="18.75" customHeight="1">
      <c r="A57" s="21"/>
      <c r="B57" s="93" t="s">
        <v>36</v>
      </c>
      <c r="C57" s="94"/>
      <c r="D57" s="94"/>
      <c r="E57" s="94"/>
      <c r="F57" s="95"/>
      <c r="I57" s="11"/>
    </row>
    <row r="58" spans="1:9" ht="37.5">
      <c r="A58" s="21">
        <v>15</v>
      </c>
      <c r="B58" s="9" t="s">
        <v>61</v>
      </c>
      <c r="C58" s="35">
        <v>1197.3056000000001</v>
      </c>
      <c r="D58" s="29"/>
      <c r="E58" s="29"/>
      <c r="F58" s="56">
        <v>2500</v>
      </c>
      <c r="I58" s="11"/>
    </row>
    <row r="59" spans="1:9" ht="56.25">
      <c r="A59" s="21">
        <v>16</v>
      </c>
      <c r="B59" s="9" t="s">
        <v>63</v>
      </c>
      <c r="C59" s="35">
        <v>1193.9848</v>
      </c>
      <c r="D59" s="29"/>
      <c r="E59" s="29"/>
      <c r="F59" s="56">
        <v>1970</v>
      </c>
      <c r="I59" s="11"/>
    </row>
    <row r="60" spans="1:9" ht="37.5">
      <c r="A60" s="21">
        <v>17</v>
      </c>
      <c r="B60" s="9" t="s">
        <v>62</v>
      </c>
      <c r="C60" s="35">
        <v>1197.3056000000001</v>
      </c>
      <c r="D60" s="29"/>
      <c r="E60" s="29"/>
      <c r="F60" s="56">
        <v>2500</v>
      </c>
      <c r="I60" s="11"/>
    </row>
    <row r="61" spans="1:9" ht="37.5">
      <c r="A61" s="21">
        <v>18</v>
      </c>
      <c r="B61" s="9" t="s">
        <v>64</v>
      </c>
      <c r="C61" s="35">
        <v>1273.6688999999999</v>
      </c>
      <c r="D61" s="29"/>
      <c r="E61" s="29"/>
      <c r="F61" s="56">
        <v>2000</v>
      </c>
      <c r="I61" s="11"/>
    </row>
    <row r="62" spans="1:9" ht="37.5">
      <c r="A62" s="21">
        <v>19</v>
      </c>
      <c r="B62" s="9" t="s">
        <v>65</v>
      </c>
      <c r="C62" s="35">
        <v>1253.4915999999998</v>
      </c>
      <c r="D62" s="29"/>
      <c r="E62" s="29"/>
      <c r="F62" s="56">
        <v>2000</v>
      </c>
      <c r="I62" s="11"/>
    </row>
    <row r="63" spans="1:9" ht="18.75">
      <c r="A63" s="21"/>
      <c r="B63" s="20" t="s">
        <v>15</v>
      </c>
      <c r="C63" s="35">
        <f>SUM(C62+C61+C60+C59+C58)</f>
        <v>6115.7564999999995</v>
      </c>
      <c r="D63" s="29"/>
      <c r="E63" s="29"/>
      <c r="F63" s="56">
        <f>SUM(F58+F59+F60+F61+F62)</f>
        <v>10970</v>
      </c>
      <c r="I63" s="11"/>
    </row>
    <row r="64" spans="1:9" ht="18.75">
      <c r="A64" s="21"/>
      <c r="B64" s="77" t="s">
        <v>40</v>
      </c>
      <c r="C64" s="78"/>
      <c r="D64" s="78"/>
      <c r="E64" s="78"/>
      <c r="F64" s="79"/>
      <c r="I64" s="11"/>
    </row>
    <row r="65" spans="1:9" ht="18.75">
      <c r="A65" s="21">
        <v>20</v>
      </c>
      <c r="B65" s="9" t="s">
        <v>67</v>
      </c>
      <c r="C65" s="35">
        <v>1112.6399999999999</v>
      </c>
      <c r="D65" s="29"/>
      <c r="E65" s="29"/>
      <c r="F65" s="56">
        <v>2250</v>
      </c>
      <c r="I65" s="11"/>
    </row>
    <row r="66" spans="1:9" ht="37.5">
      <c r="A66" s="21">
        <v>21</v>
      </c>
      <c r="B66" s="9" t="s">
        <v>66</v>
      </c>
      <c r="C66" s="35">
        <v>1122.2850000000001</v>
      </c>
      <c r="D66" s="29"/>
      <c r="E66" s="29"/>
      <c r="F66" s="56">
        <v>2250</v>
      </c>
      <c r="I66" s="11"/>
    </row>
    <row r="67" spans="1:9" ht="37.5">
      <c r="A67" s="21">
        <v>22</v>
      </c>
      <c r="B67" s="9" t="s">
        <v>68</v>
      </c>
      <c r="C67" s="35">
        <v>1124.4825000000001</v>
      </c>
      <c r="D67" s="29"/>
      <c r="E67" s="29"/>
      <c r="F67" s="56">
        <v>2000</v>
      </c>
      <c r="I67" s="11"/>
    </row>
    <row r="68" spans="1:9" ht="37.5">
      <c r="A68" s="21">
        <v>23</v>
      </c>
      <c r="B68" s="9" t="s">
        <v>73</v>
      </c>
      <c r="C68" s="35">
        <v>1121.4555</v>
      </c>
      <c r="D68" s="29"/>
      <c r="E68" s="29"/>
      <c r="F68" s="56">
        <v>3000</v>
      </c>
      <c r="I68" s="11"/>
    </row>
    <row r="69" spans="1:9" ht="37.5">
      <c r="A69" s="21">
        <v>24</v>
      </c>
      <c r="B69" s="9" t="s">
        <v>72</v>
      </c>
      <c r="C69" s="35">
        <v>1112.3152500000001</v>
      </c>
      <c r="D69" s="29"/>
      <c r="E69" s="29"/>
      <c r="F69" s="56">
        <v>2250</v>
      </c>
      <c r="I69" s="11"/>
    </row>
    <row r="70" spans="1:9" ht="18.75">
      <c r="A70" s="21">
        <v>25</v>
      </c>
      <c r="B70" s="9" t="s">
        <v>74</v>
      </c>
      <c r="C70" s="35">
        <v>1122.0930000000001</v>
      </c>
      <c r="D70" s="29"/>
      <c r="E70" s="29"/>
      <c r="F70" s="56">
        <v>1625</v>
      </c>
      <c r="I70" s="11"/>
    </row>
    <row r="71" spans="1:9" ht="37.5">
      <c r="A71" s="21">
        <v>26</v>
      </c>
      <c r="B71" s="9" t="s">
        <v>71</v>
      </c>
      <c r="C71" s="35">
        <v>1124.4418499999999</v>
      </c>
      <c r="D71" s="29"/>
      <c r="E71" s="29"/>
      <c r="F71" s="56">
        <v>2639</v>
      </c>
      <c r="I71" s="11"/>
    </row>
    <row r="72" spans="1:9" ht="37.5">
      <c r="A72" s="21">
        <v>27</v>
      </c>
      <c r="B72" s="9" t="s">
        <v>70</v>
      </c>
      <c r="C72" s="35">
        <v>1124.3896500000001</v>
      </c>
      <c r="D72" s="29"/>
      <c r="E72" s="29"/>
      <c r="F72" s="56">
        <v>2100</v>
      </c>
      <c r="I72" s="11"/>
    </row>
    <row r="73" spans="1:9" ht="18.75">
      <c r="A73" s="21">
        <v>28</v>
      </c>
      <c r="B73" s="9" t="s">
        <v>69</v>
      </c>
      <c r="C73" s="35">
        <v>1057.17525</v>
      </c>
      <c r="D73" s="29"/>
      <c r="E73" s="29"/>
      <c r="F73" s="56">
        <v>2250</v>
      </c>
      <c r="I73" s="11"/>
    </row>
    <row r="74" spans="1:9" ht="37.5">
      <c r="A74" s="21">
        <v>29</v>
      </c>
      <c r="B74" s="9" t="s">
        <v>75</v>
      </c>
      <c r="C74" s="35">
        <v>1056.7791</v>
      </c>
      <c r="D74" s="29"/>
      <c r="E74" s="29"/>
      <c r="F74" s="56">
        <v>2743</v>
      </c>
      <c r="I74" s="11"/>
    </row>
    <row r="75" spans="1:9" ht="37.5">
      <c r="A75" s="21">
        <v>30</v>
      </c>
      <c r="B75" s="9" t="s">
        <v>76</v>
      </c>
      <c r="C75" s="35">
        <v>1056.7791</v>
      </c>
      <c r="D75" s="29"/>
      <c r="E75" s="29"/>
      <c r="F75" s="56">
        <v>2741</v>
      </c>
      <c r="I75" s="11"/>
    </row>
    <row r="76" spans="1:9" ht="37.5">
      <c r="A76" s="21">
        <v>31</v>
      </c>
      <c r="B76" s="53" t="s">
        <v>77</v>
      </c>
      <c r="C76" s="35">
        <v>899.10149999999999</v>
      </c>
      <c r="D76" s="29"/>
      <c r="E76" s="29"/>
      <c r="F76" s="56">
        <v>2228</v>
      </c>
      <c r="I76" s="11"/>
    </row>
    <row r="77" spans="1:9" ht="18.75">
      <c r="A77" s="21"/>
      <c r="B77" s="20" t="s">
        <v>15</v>
      </c>
      <c r="C77" s="35">
        <f>SUM(C76+C75+C74+C73+C72+C71+C70+C69+C68+C67+C66+C65)</f>
        <v>13033.9377</v>
      </c>
      <c r="D77" s="29"/>
      <c r="E77" s="29"/>
      <c r="F77" s="56">
        <f>SUM(F65+F66+F67+F68+F69+F70+F71+F72+F73+F74+F75+F76)</f>
        <v>28076</v>
      </c>
      <c r="I77" s="11"/>
    </row>
    <row r="78" spans="1:9" ht="18.75">
      <c r="A78" s="21"/>
      <c r="B78" s="77" t="s">
        <v>41</v>
      </c>
      <c r="C78" s="78"/>
      <c r="D78" s="78"/>
      <c r="E78" s="78"/>
      <c r="F78" s="79"/>
      <c r="I78" s="11"/>
    </row>
    <row r="79" spans="1:9" ht="37.5">
      <c r="A79" s="21">
        <v>32</v>
      </c>
      <c r="B79" s="9" t="s">
        <v>78</v>
      </c>
      <c r="C79" s="35">
        <v>512.57294999999999</v>
      </c>
      <c r="D79" s="29"/>
      <c r="E79" s="29"/>
      <c r="F79" s="56">
        <v>1140</v>
      </c>
      <c r="I79" s="11"/>
    </row>
    <row r="80" spans="1:9" ht="56.25">
      <c r="A80" s="21">
        <v>33</v>
      </c>
      <c r="B80" s="9" t="s">
        <v>79</v>
      </c>
      <c r="C80" s="35">
        <v>1274.9970000000001</v>
      </c>
      <c r="D80" s="29"/>
      <c r="E80" s="29"/>
      <c r="F80" s="56">
        <v>1991.5</v>
      </c>
      <c r="I80" s="11"/>
    </row>
    <row r="81" spans="1:9" ht="37.5">
      <c r="A81" s="21">
        <v>34</v>
      </c>
      <c r="B81" s="9" t="s">
        <v>80</v>
      </c>
      <c r="C81" s="35">
        <v>368.17439999999999</v>
      </c>
      <c r="D81" s="29"/>
      <c r="E81" s="29"/>
      <c r="F81" s="56">
        <v>618</v>
      </c>
      <c r="I81" s="11"/>
    </row>
    <row r="82" spans="1:9" ht="56.25">
      <c r="A82" s="21">
        <v>35</v>
      </c>
      <c r="B82" s="9" t="s">
        <v>81</v>
      </c>
      <c r="C82" s="35">
        <v>1274.6421499999999</v>
      </c>
      <c r="D82" s="29"/>
      <c r="E82" s="29"/>
      <c r="F82" s="56">
        <v>1728</v>
      </c>
      <c r="I82" s="11"/>
    </row>
    <row r="83" spans="1:9" ht="18.75">
      <c r="A83" s="21"/>
      <c r="B83" s="20" t="s">
        <v>15</v>
      </c>
      <c r="C83" s="35">
        <f>SUM(C82+C81+C80+C79)</f>
        <v>3430.3864999999996</v>
      </c>
      <c r="D83" s="29"/>
      <c r="E83" s="29"/>
      <c r="F83" s="56">
        <f>SUM(F79+F80+F81+F82)</f>
        <v>5477.5</v>
      </c>
      <c r="I83" s="11"/>
    </row>
    <row r="84" spans="1:9" ht="18.75">
      <c r="A84" s="21"/>
      <c r="B84" s="77" t="s">
        <v>42</v>
      </c>
      <c r="C84" s="78"/>
      <c r="D84" s="78"/>
      <c r="E84" s="78"/>
      <c r="F84" s="79"/>
      <c r="I84" s="11"/>
    </row>
    <row r="85" spans="1:9" ht="37.5">
      <c r="A85" s="21">
        <v>36</v>
      </c>
      <c r="B85" s="9" t="s">
        <v>82</v>
      </c>
      <c r="C85" s="35">
        <v>1272.1431499999999</v>
      </c>
      <c r="D85" s="29"/>
      <c r="E85" s="29"/>
      <c r="F85" s="56">
        <v>2350</v>
      </c>
      <c r="I85" s="11"/>
    </row>
    <row r="86" spans="1:9" ht="37.5">
      <c r="A86" s="21">
        <v>37</v>
      </c>
      <c r="B86" s="9" t="s">
        <v>83</v>
      </c>
      <c r="C86" s="35">
        <v>1274.5869</v>
      </c>
      <c r="D86" s="29"/>
      <c r="E86" s="29"/>
      <c r="F86" s="56">
        <v>2520</v>
      </c>
      <c r="I86" s="11"/>
    </row>
    <row r="87" spans="1:9" ht="18.75">
      <c r="A87" s="21"/>
      <c r="B87" s="20" t="s">
        <v>15</v>
      </c>
      <c r="C87" s="35">
        <f>SUM(C86+C85)</f>
        <v>2546.7300500000001</v>
      </c>
      <c r="D87" s="29"/>
      <c r="E87" s="29"/>
      <c r="F87" s="56">
        <f>SUM(F85:F86)</f>
        <v>4870</v>
      </c>
      <c r="I87" s="11"/>
    </row>
    <row r="88" spans="1:9" ht="18.75">
      <c r="A88" s="22"/>
      <c r="B88" s="77" t="s">
        <v>43</v>
      </c>
      <c r="C88" s="78"/>
      <c r="D88" s="78"/>
      <c r="E88" s="78"/>
      <c r="F88" s="79"/>
      <c r="I88" s="11"/>
    </row>
    <row r="89" spans="1:9" ht="37.5">
      <c r="A89" s="21">
        <v>38</v>
      </c>
      <c r="B89" s="9" t="s">
        <v>84</v>
      </c>
      <c r="C89" s="35">
        <v>2570.8802500000002</v>
      </c>
      <c r="D89" s="29"/>
      <c r="E89" s="29"/>
      <c r="F89" s="56">
        <v>5112</v>
      </c>
      <c r="I89" s="11"/>
    </row>
    <row r="90" spans="1:9" ht="37.5">
      <c r="A90" s="21">
        <v>39</v>
      </c>
      <c r="B90" s="9" t="s">
        <v>85</v>
      </c>
      <c r="C90" s="35">
        <v>1108.1628499999999</v>
      </c>
      <c r="D90" s="29"/>
      <c r="E90" s="29"/>
      <c r="F90" s="56">
        <v>2744</v>
      </c>
      <c r="I90" s="11"/>
    </row>
    <row r="91" spans="1:9" ht="37.5">
      <c r="A91" s="21">
        <v>40</v>
      </c>
      <c r="B91" s="9" t="s">
        <v>86</v>
      </c>
      <c r="C91" s="35">
        <v>740.97304999999994</v>
      </c>
      <c r="D91" s="29"/>
      <c r="E91" s="29"/>
      <c r="F91" s="56">
        <v>1785</v>
      </c>
      <c r="I91" s="11"/>
    </row>
    <row r="92" spans="1:9" ht="37.5">
      <c r="A92" s="21">
        <v>41</v>
      </c>
      <c r="B92" s="9" t="s">
        <v>87</v>
      </c>
      <c r="C92" s="35">
        <v>953.83685000000003</v>
      </c>
      <c r="D92" s="29"/>
      <c r="E92" s="29"/>
      <c r="F92" s="56">
        <v>2297.5</v>
      </c>
      <c r="I92" s="11"/>
    </row>
    <row r="93" spans="1:9" ht="37.5">
      <c r="A93" s="21">
        <v>42</v>
      </c>
      <c r="B93" s="9" t="s">
        <v>88</v>
      </c>
      <c r="C93" s="35">
        <v>882.04074999999989</v>
      </c>
      <c r="D93" s="29"/>
      <c r="E93" s="29"/>
      <c r="F93" s="56">
        <v>1400</v>
      </c>
      <c r="I93" s="11"/>
    </row>
    <row r="94" spans="1:9" ht="18.75">
      <c r="A94" s="21"/>
      <c r="B94" s="20" t="s">
        <v>15</v>
      </c>
      <c r="C94" s="35">
        <f>SUM(C93+C92+C91+C90+C89)</f>
        <v>6255.8937500000002</v>
      </c>
      <c r="D94" s="29"/>
      <c r="E94" s="29"/>
      <c r="F94" s="56">
        <f>SUM(F89:F93)</f>
        <v>13338.5</v>
      </c>
      <c r="I94" s="11"/>
    </row>
    <row r="95" spans="1:9" ht="18.75">
      <c r="A95" s="21"/>
      <c r="B95" s="77" t="s">
        <v>24</v>
      </c>
      <c r="C95" s="78"/>
      <c r="D95" s="78"/>
      <c r="E95" s="78"/>
      <c r="F95" s="79"/>
      <c r="I95" s="11"/>
    </row>
    <row r="96" spans="1:9" ht="37.5">
      <c r="A96" s="21">
        <v>43</v>
      </c>
      <c r="B96" s="9" t="s">
        <v>90</v>
      </c>
      <c r="C96" s="35">
        <v>1293.45605</v>
      </c>
      <c r="D96" s="29"/>
      <c r="E96" s="29"/>
      <c r="F96" s="56">
        <v>1977</v>
      </c>
      <c r="I96" s="11"/>
    </row>
    <row r="97" spans="1:9" ht="18.75">
      <c r="A97" s="21"/>
      <c r="B97" s="20" t="s">
        <v>15</v>
      </c>
      <c r="C97" s="35">
        <f>SUM(C96)</f>
        <v>1293.45605</v>
      </c>
      <c r="D97" s="29"/>
      <c r="E97" s="29"/>
      <c r="F97" s="56">
        <f>SUM(F96)</f>
        <v>1977</v>
      </c>
      <c r="I97" s="11"/>
    </row>
    <row r="98" spans="1:9" ht="18.75">
      <c r="A98" s="21"/>
      <c r="B98" s="77" t="s">
        <v>44</v>
      </c>
      <c r="C98" s="78"/>
      <c r="D98" s="78"/>
      <c r="E98" s="78"/>
      <c r="F98" s="79"/>
      <c r="I98" s="11"/>
    </row>
    <row r="99" spans="1:9" ht="37.5">
      <c r="A99" s="21">
        <v>44</v>
      </c>
      <c r="B99" s="9" t="s">
        <v>149</v>
      </c>
      <c r="C99" s="35">
        <v>3016.4902499999998</v>
      </c>
      <c r="D99" s="29"/>
      <c r="E99" s="29"/>
      <c r="F99" s="47">
        <v>2980</v>
      </c>
      <c r="I99" s="11"/>
    </row>
    <row r="100" spans="1:9" ht="18.75">
      <c r="A100" s="21"/>
      <c r="B100" s="20" t="s">
        <v>15</v>
      </c>
      <c r="C100" s="35">
        <f>SUM(C99)</f>
        <v>3016.4902499999998</v>
      </c>
      <c r="D100" s="29"/>
      <c r="E100" s="29"/>
      <c r="F100" s="47">
        <f>SUM(F99)</f>
        <v>2980</v>
      </c>
      <c r="I100" s="11"/>
    </row>
    <row r="101" spans="1:9" ht="18.75">
      <c r="A101" s="21"/>
      <c r="B101" s="77" t="s">
        <v>45</v>
      </c>
      <c r="C101" s="78"/>
      <c r="D101" s="78"/>
      <c r="E101" s="78"/>
      <c r="F101" s="79"/>
      <c r="I101" s="11"/>
    </row>
    <row r="102" spans="1:9" ht="37.5">
      <c r="A102" s="21">
        <v>45</v>
      </c>
      <c r="B102" s="34" t="s">
        <v>89</v>
      </c>
      <c r="C102" s="35">
        <v>5700</v>
      </c>
      <c r="D102" s="29"/>
      <c r="E102" s="29"/>
      <c r="F102" s="56">
        <v>1326</v>
      </c>
      <c r="I102" s="11"/>
    </row>
    <row r="103" spans="1:9" ht="18.75">
      <c r="A103" s="22"/>
      <c r="B103" s="20" t="s">
        <v>15</v>
      </c>
      <c r="C103" s="35">
        <f>SUM(C102)</f>
        <v>5700</v>
      </c>
      <c r="D103" s="29"/>
      <c r="E103" s="29"/>
      <c r="F103" s="56">
        <v>1326</v>
      </c>
      <c r="I103" s="11"/>
    </row>
    <row r="104" spans="1:9" ht="18.75">
      <c r="A104" s="22"/>
      <c r="B104" s="77" t="s">
        <v>25</v>
      </c>
      <c r="C104" s="78"/>
      <c r="D104" s="78"/>
      <c r="E104" s="78"/>
      <c r="F104" s="79"/>
      <c r="I104" s="11"/>
    </row>
    <row r="105" spans="1:9" ht="37.5">
      <c r="A105" s="21">
        <v>46</v>
      </c>
      <c r="B105" s="34" t="s">
        <v>91</v>
      </c>
      <c r="C105" s="35">
        <v>1073.4449999999999</v>
      </c>
      <c r="D105" s="29"/>
      <c r="E105" s="29"/>
      <c r="F105" s="56">
        <v>1800</v>
      </c>
      <c r="I105" s="11"/>
    </row>
    <row r="106" spans="1:9" ht="37.5">
      <c r="A106" s="21">
        <v>47</v>
      </c>
      <c r="B106" s="34" t="s">
        <v>92</v>
      </c>
      <c r="C106" s="35">
        <v>1273.816</v>
      </c>
      <c r="D106" s="29"/>
      <c r="E106" s="29"/>
      <c r="F106" s="56">
        <v>2500</v>
      </c>
      <c r="I106" s="11"/>
    </row>
    <row r="107" spans="1:9" ht="37.5">
      <c r="A107" s="21">
        <v>48</v>
      </c>
      <c r="B107" s="34" t="s">
        <v>164</v>
      </c>
      <c r="C107" s="35">
        <v>541.47400000000005</v>
      </c>
      <c r="D107" s="74"/>
      <c r="E107" s="74"/>
      <c r="F107" s="56">
        <v>3720</v>
      </c>
      <c r="I107" s="11"/>
    </row>
    <row r="108" spans="1:9" ht="37.5">
      <c r="A108" s="21">
        <v>49</v>
      </c>
      <c r="B108" s="34" t="s">
        <v>93</v>
      </c>
      <c r="C108" s="35">
        <v>1263.8786</v>
      </c>
      <c r="D108" s="29"/>
      <c r="E108" s="29"/>
      <c r="F108" s="56">
        <v>2800</v>
      </c>
      <c r="I108" s="11"/>
    </row>
    <row r="109" spans="1:9" ht="18.75">
      <c r="A109" s="21"/>
      <c r="B109" s="20" t="s">
        <v>15</v>
      </c>
      <c r="C109" s="35">
        <f>SUM(C108+C107+C106+C105)</f>
        <v>4152.6135999999997</v>
      </c>
      <c r="D109" s="29"/>
      <c r="E109" s="29"/>
      <c r="F109" s="56">
        <f>SUM(F105:F108)</f>
        <v>10820</v>
      </c>
      <c r="I109" s="11"/>
    </row>
    <row r="110" spans="1:9" ht="18.75">
      <c r="A110" s="21"/>
      <c r="B110" s="77" t="s">
        <v>37</v>
      </c>
      <c r="C110" s="78"/>
      <c r="D110" s="78"/>
      <c r="E110" s="78"/>
      <c r="F110" s="79"/>
      <c r="I110" s="11"/>
    </row>
    <row r="111" spans="1:9" ht="37.5">
      <c r="A111" s="21">
        <v>50</v>
      </c>
      <c r="B111" s="34" t="s">
        <v>94</v>
      </c>
      <c r="C111" s="35">
        <v>1093.3278</v>
      </c>
      <c r="D111" s="29"/>
      <c r="E111" s="29"/>
      <c r="F111" s="56">
        <v>3200</v>
      </c>
      <c r="I111" s="11"/>
    </row>
    <row r="112" spans="1:9" ht="18.75">
      <c r="A112" s="21"/>
      <c r="B112" s="20" t="s">
        <v>15</v>
      </c>
      <c r="C112" s="35">
        <f>SUM(C111)</f>
        <v>1093.3278</v>
      </c>
      <c r="D112" s="29"/>
      <c r="E112" s="29"/>
      <c r="F112" s="56">
        <v>3200</v>
      </c>
      <c r="I112" s="11"/>
    </row>
    <row r="113" spans="1:9" ht="18.75">
      <c r="A113" s="22"/>
      <c r="B113" s="77" t="s">
        <v>46</v>
      </c>
      <c r="C113" s="78"/>
      <c r="D113" s="78"/>
      <c r="E113" s="78"/>
      <c r="F113" s="79"/>
      <c r="I113" s="11"/>
    </row>
    <row r="114" spans="1:9" ht="37.5">
      <c r="A114" s="21">
        <v>51</v>
      </c>
      <c r="B114" s="9" t="s">
        <v>95</v>
      </c>
      <c r="C114" s="35">
        <v>1230.1200000000001</v>
      </c>
      <c r="D114" s="29"/>
      <c r="E114" s="29"/>
      <c r="F114" s="56">
        <v>1607</v>
      </c>
      <c r="I114" s="11"/>
    </row>
    <row r="115" spans="1:9" ht="37.5">
      <c r="A115" s="21">
        <v>52</v>
      </c>
      <c r="B115" s="9" t="s">
        <v>96</v>
      </c>
      <c r="C115" s="35">
        <v>998.32500000000005</v>
      </c>
      <c r="D115" s="29"/>
      <c r="E115" s="29"/>
      <c r="F115" s="56">
        <v>1450</v>
      </c>
      <c r="I115" s="11"/>
    </row>
    <row r="116" spans="1:9" ht="37.5">
      <c r="A116" s="21">
        <v>53</v>
      </c>
      <c r="B116" s="9" t="s">
        <v>97</v>
      </c>
      <c r="C116" s="35">
        <v>1268.9021</v>
      </c>
      <c r="D116" s="29"/>
      <c r="E116" s="29"/>
      <c r="F116" s="56">
        <v>2006</v>
      </c>
      <c r="I116" s="11"/>
    </row>
    <row r="117" spans="1:9" ht="37.5">
      <c r="A117" s="21">
        <v>54</v>
      </c>
      <c r="B117" s="9" t="s">
        <v>98</v>
      </c>
      <c r="C117" s="35">
        <v>969</v>
      </c>
      <c r="D117" s="29"/>
      <c r="E117" s="29"/>
      <c r="F117" s="56">
        <v>1500</v>
      </c>
      <c r="I117" s="11"/>
    </row>
    <row r="118" spans="1:9" ht="37.5">
      <c r="A118" s="21">
        <v>55</v>
      </c>
      <c r="B118" s="9" t="s">
        <v>99</v>
      </c>
      <c r="C118" s="35">
        <v>1269.0160000000001</v>
      </c>
      <c r="D118" s="29"/>
      <c r="E118" s="29"/>
      <c r="F118" s="56">
        <v>1800</v>
      </c>
      <c r="I118" s="11"/>
    </row>
    <row r="119" spans="1:9" ht="37.5">
      <c r="A119" s="21">
        <v>56</v>
      </c>
      <c r="B119" s="9" t="s">
        <v>100</v>
      </c>
      <c r="C119" s="35">
        <v>1274.0139999999999</v>
      </c>
      <c r="D119" s="29"/>
      <c r="E119" s="29"/>
      <c r="F119" s="56">
        <v>1100</v>
      </c>
      <c r="I119" s="11"/>
    </row>
    <row r="120" spans="1:9" ht="18.75">
      <c r="A120" s="21"/>
      <c r="B120" s="20" t="s">
        <v>15</v>
      </c>
      <c r="C120" s="35">
        <f>SUM(C114+C115+C116+C117+C118+C119)</f>
        <v>7009.3771000000006</v>
      </c>
      <c r="D120" s="29"/>
      <c r="E120" s="29"/>
      <c r="F120" s="56">
        <f>SUM(F114+F115+F116+F117+F118+F119)</f>
        <v>9463</v>
      </c>
      <c r="I120" s="11"/>
    </row>
    <row r="121" spans="1:9" ht="18.75">
      <c r="A121" s="21"/>
      <c r="B121" s="77" t="s">
        <v>38</v>
      </c>
      <c r="C121" s="78"/>
      <c r="D121" s="78"/>
      <c r="E121" s="78"/>
      <c r="F121" s="79"/>
      <c r="I121" s="11"/>
    </row>
    <row r="122" spans="1:9" ht="37.5">
      <c r="A122" s="21">
        <v>57</v>
      </c>
      <c r="B122" s="9" t="s">
        <v>101</v>
      </c>
      <c r="C122" s="35">
        <v>1661.36</v>
      </c>
      <c r="D122" s="29"/>
      <c r="E122" s="29"/>
      <c r="F122" s="56">
        <v>3108</v>
      </c>
      <c r="I122" s="11"/>
    </row>
    <row r="123" spans="1:9" ht="37.5">
      <c r="A123" s="21">
        <v>58</v>
      </c>
      <c r="B123" s="9" t="s">
        <v>102</v>
      </c>
      <c r="C123" s="35">
        <v>1253.6980000000001</v>
      </c>
      <c r="D123" s="29"/>
      <c r="E123" s="29"/>
      <c r="F123" s="56">
        <v>2450</v>
      </c>
      <c r="I123" s="11"/>
    </row>
    <row r="124" spans="1:9" ht="37.5">
      <c r="A124" s="21">
        <v>59</v>
      </c>
      <c r="B124" s="9" t="s">
        <v>103</v>
      </c>
      <c r="C124" s="35">
        <v>2473.9670000000001</v>
      </c>
      <c r="D124" s="29"/>
      <c r="E124" s="29"/>
      <c r="F124" s="56">
        <v>3995</v>
      </c>
      <c r="I124" s="11"/>
    </row>
    <row r="125" spans="1:9" ht="18.75">
      <c r="A125" s="21"/>
      <c r="B125" s="20" t="s">
        <v>15</v>
      </c>
      <c r="C125" s="35">
        <f>SUM(C124+C123+C122)</f>
        <v>5389.0249999999996</v>
      </c>
      <c r="D125" s="29"/>
      <c r="E125" s="29"/>
      <c r="F125" s="56">
        <f>SUM(F122+F123+F124)</f>
        <v>9553</v>
      </c>
      <c r="I125" s="11"/>
    </row>
    <row r="126" spans="1:9" ht="18.75">
      <c r="A126" s="22"/>
      <c r="B126" s="77" t="s">
        <v>26</v>
      </c>
      <c r="C126" s="78"/>
      <c r="D126" s="78"/>
      <c r="E126" s="78"/>
      <c r="F126" s="79"/>
      <c r="I126" s="11"/>
    </row>
    <row r="127" spans="1:9" ht="37.5">
      <c r="A127" s="21">
        <v>60</v>
      </c>
      <c r="B127" s="34" t="s">
        <v>105</v>
      </c>
      <c r="C127" s="35">
        <v>1055.3209000000002</v>
      </c>
      <c r="D127" s="29"/>
      <c r="E127" s="29"/>
      <c r="F127" s="56">
        <v>1800</v>
      </c>
      <c r="I127" s="11"/>
    </row>
    <row r="128" spans="1:9" ht="37.5">
      <c r="A128" s="21">
        <v>61</v>
      </c>
      <c r="B128" s="34" t="s">
        <v>104</v>
      </c>
      <c r="C128" s="35">
        <v>716.86705000000006</v>
      </c>
      <c r="D128" s="29"/>
      <c r="E128" s="29"/>
      <c r="F128" s="56">
        <v>1200</v>
      </c>
      <c r="I128" s="11"/>
    </row>
    <row r="129" spans="1:9" ht="37.5">
      <c r="A129" s="21">
        <v>62</v>
      </c>
      <c r="B129" s="34" t="s">
        <v>106</v>
      </c>
      <c r="C129" s="35">
        <v>1274.7509500000001</v>
      </c>
      <c r="D129" s="29"/>
      <c r="E129" s="29"/>
      <c r="F129" s="56">
        <v>3946.5</v>
      </c>
      <c r="I129" s="11"/>
    </row>
    <row r="130" spans="1:9" ht="46.5" customHeight="1">
      <c r="A130" s="21">
        <v>63</v>
      </c>
      <c r="B130" s="58" t="s">
        <v>107</v>
      </c>
      <c r="C130" s="35">
        <v>1274.7135499999999</v>
      </c>
      <c r="D130" s="29"/>
      <c r="E130" s="29"/>
      <c r="F130" s="56">
        <v>3816</v>
      </c>
      <c r="I130" s="11"/>
    </row>
    <row r="131" spans="1:9" ht="37.5">
      <c r="A131" s="21">
        <v>64</v>
      </c>
      <c r="B131" s="34" t="s">
        <v>108</v>
      </c>
      <c r="C131" s="35">
        <v>1274.3879999999999</v>
      </c>
      <c r="D131" s="29"/>
      <c r="E131" s="29"/>
      <c r="F131" s="56">
        <v>3901.5</v>
      </c>
      <c r="I131" s="11"/>
    </row>
    <row r="132" spans="1:9" ht="37.5">
      <c r="A132" s="21">
        <v>65</v>
      </c>
      <c r="B132" s="34" t="s">
        <v>109</v>
      </c>
      <c r="C132" s="35">
        <v>2641.7377800000004</v>
      </c>
      <c r="D132" s="29"/>
      <c r="E132" s="29"/>
      <c r="F132" s="56">
        <v>4050</v>
      </c>
      <c r="I132" s="11"/>
    </row>
    <row r="133" spans="1:9" ht="62.25" customHeight="1">
      <c r="A133" s="21">
        <v>66</v>
      </c>
      <c r="B133" s="34" t="s">
        <v>148</v>
      </c>
      <c r="C133" s="35">
        <v>1299.78</v>
      </c>
      <c r="D133" s="29"/>
      <c r="E133" s="29"/>
      <c r="F133" s="56">
        <v>1560</v>
      </c>
      <c r="I133" s="11"/>
    </row>
    <row r="134" spans="1:9" ht="37.5">
      <c r="A134" s="21">
        <v>67</v>
      </c>
      <c r="B134" s="34" t="s">
        <v>110</v>
      </c>
      <c r="C134" s="35">
        <v>1267.92715</v>
      </c>
      <c r="D134" s="29"/>
      <c r="E134" s="29"/>
      <c r="F134" s="56">
        <v>4160</v>
      </c>
      <c r="I134" s="11"/>
    </row>
    <row r="135" spans="1:9" ht="18.75">
      <c r="A135" s="21"/>
      <c r="B135" s="20" t="s">
        <v>15</v>
      </c>
      <c r="C135" s="35">
        <f>SUM(C127+C128+C129+C130+C131+C132+C133+C134)</f>
        <v>10805.48538</v>
      </c>
      <c r="D135" s="29"/>
      <c r="E135" s="29"/>
      <c r="F135" s="56">
        <f>SUM(F134+F133+F132+F131+F130+F129+F128+F127)</f>
        <v>24434</v>
      </c>
      <c r="I135" s="11"/>
    </row>
    <row r="136" spans="1:9" ht="18.75">
      <c r="A136" s="21"/>
      <c r="B136" s="77" t="s">
        <v>27</v>
      </c>
      <c r="C136" s="78"/>
      <c r="D136" s="78"/>
      <c r="E136" s="78"/>
      <c r="F136" s="79"/>
      <c r="I136" s="11"/>
    </row>
    <row r="137" spans="1:9" ht="37.5">
      <c r="A137" s="21">
        <v>68</v>
      </c>
      <c r="B137" s="9" t="s">
        <v>111</v>
      </c>
      <c r="C137" s="35">
        <v>1889.9739999999999</v>
      </c>
      <c r="D137" s="29"/>
      <c r="E137" s="29"/>
      <c r="F137" s="56">
        <v>2920</v>
      </c>
      <c r="I137" s="11"/>
    </row>
    <row r="138" spans="1:9" ht="37.5">
      <c r="A138" s="21">
        <v>69</v>
      </c>
      <c r="B138" s="9" t="s">
        <v>112</v>
      </c>
      <c r="C138" s="35">
        <v>470.42825000000005</v>
      </c>
      <c r="D138" s="29"/>
      <c r="E138" s="29"/>
      <c r="F138" s="56">
        <v>1008</v>
      </c>
      <c r="I138" s="11"/>
    </row>
    <row r="139" spans="1:9" ht="37.5">
      <c r="A139" s="21">
        <v>70</v>
      </c>
      <c r="B139" s="9" t="s">
        <v>113</v>
      </c>
      <c r="C139" s="35">
        <v>1042.8624499999999</v>
      </c>
      <c r="D139" s="29"/>
      <c r="E139" s="29"/>
      <c r="F139" s="56">
        <v>3350</v>
      </c>
      <c r="I139" s="11"/>
    </row>
    <row r="140" spans="1:9" ht="37.5">
      <c r="A140" s="39">
        <v>71</v>
      </c>
      <c r="B140" s="9" t="s">
        <v>114</v>
      </c>
      <c r="C140" s="35">
        <v>1011.7686</v>
      </c>
      <c r="D140" s="29"/>
      <c r="E140" s="29"/>
      <c r="F140" s="56">
        <v>4075</v>
      </c>
      <c r="I140" s="11"/>
    </row>
    <row r="141" spans="1:9" ht="37.5">
      <c r="A141" s="39">
        <v>72</v>
      </c>
      <c r="B141" s="9" t="s">
        <v>115</v>
      </c>
      <c r="C141" s="35">
        <v>1257.3148999999999</v>
      </c>
      <c r="D141" s="29"/>
      <c r="E141" s="29"/>
      <c r="F141" s="56">
        <v>2000</v>
      </c>
      <c r="I141" s="11"/>
    </row>
    <row r="142" spans="1:9" ht="37.5">
      <c r="A142" s="39">
        <v>73</v>
      </c>
      <c r="B142" s="9" t="s">
        <v>116</v>
      </c>
      <c r="C142" s="35">
        <v>1257.3148999999999</v>
      </c>
      <c r="D142" s="29"/>
      <c r="E142" s="29"/>
      <c r="F142" s="56">
        <v>2000</v>
      </c>
      <c r="I142" s="11"/>
    </row>
    <row r="143" spans="1:9" ht="18.75">
      <c r="A143" s="39"/>
      <c r="B143" s="20" t="s">
        <v>15</v>
      </c>
      <c r="C143" s="35">
        <f>SUM(C142+C141+C140+C139+C138+C137)</f>
        <v>6929.6630999999998</v>
      </c>
      <c r="D143" s="29"/>
      <c r="E143" s="29"/>
      <c r="F143" s="56">
        <f>SUM(F137+F138+F139+F140+F141+F142)</f>
        <v>15353</v>
      </c>
      <c r="I143" s="11"/>
    </row>
    <row r="144" spans="1:9" ht="18.75">
      <c r="A144" s="39"/>
      <c r="B144" s="77" t="s">
        <v>28</v>
      </c>
      <c r="C144" s="78"/>
      <c r="D144" s="78"/>
      <c r="E144" s="78"/>
      <c r="F144" s="79"/>
      <c r="I144" s="11"/>
    </row>
    <row r="145" spans="1:9" ht="37.5">
      <c r="A145" s="39">
        <v>74</v>
      </c>
      <c r="B145" s="9" t="s">
        <v>117</v>
      </c>
      <c r="C145" s="35">
        <v>1919.1215</v>
      </c>
      <c r="D145" s="29"/>
      <c r="E145" s="29"/>
      <c r="F145" s="56">
        <v>4200</v>
      </c>
      <c r="I145" s="11"/>
    </row>
    <row r="146" spans="1:9" ht="37.5">
      <c r="A146" s="39">
        <v>75</v>
      </c>
      <c r="B146" s="9" t="s">
        <v>118</v>
      </c>
      <c r="C146" s="35">
        <v>2117.1536499999997</v>
      </c>
      <c r="D146" s="29"/>
      <c r="E146" s="29"/>
      <c r="F146" s="56">
        <v>4252</v>
      </c>
      <c r="I146" s="11"/>
    </row>
    <row r="147" spans="1:9" ht="37.5">
      <c r="A147" s="39">
        <v>76</v>
      </c>
      <c r="B147" s="9" t="s">
        <v>119</v>
      </c>
      <c r="C147" s="35">
        <v>1354.385</v>
      </c>
      <c r="D147" s="29"/>
      <c r="E147" s="29"/>
      <c r="F147" s="56">
        <v>2731</v>
      </c>
      <c r="I147" s="11"/>
    </row>
    <row r="148" spans="1:9" ht="18.75">
      <c r="A148" s="39"/>
      <c r="B148" s="20" t="s">
        <v>15</v>
      </c>
      <c r="C148" s="35">
        <f>SUM(C147+C146+C145)</f>
        <v>5390.6601499999997</v>
      </c>
      <c r="D148" s="29"/>
      <c r="E148" s="29"/>
      <c r="F148" s="56">
        <f>SUM(F146+F147)</f>
        <v>6983</v>
      </c>
      <c r="I148" s="11"/>
    </row>
    <row r="149" spans="1:9" ht="18.75">
      <c r="A149" s="22"/>
      <c r="B149" s="77" t="s">
        <v>29</v>
      </c>
      <c r="C149" s="78"/>
      <c r="D149" s="78"/>
      <c r="E149" s="78"/>
      <c r="F149" s="79"/>
      <c r="I149" s="11"/>
    </row>
    <row r="150" spans="1:9" ht="37.5">
      <c r="A150" s="21">
        <v>77</v>
      </c>
      <c r="B150" s="9" t="s">
        <v>120</v>
      </c>
      <c r="C150" s="35">
        <v>2344.59665</v>
      </c>
      <c r="D150" s="29"/>
      <c r="E150" s="29"/>
      <c r="F150" s="56">
        <v>2640</v>
      </c>
      <c r="I150" s="11"/>
    </row>
    <row r="151" spans="1:9" ht="37.5">
      <c r="A151" s="21">
        <v>78</v>
      </c>
      <c r="B151" s="9" t="s">
        <v>122</v>
      </c>
      <c r="C151" s="35">
        <v>1567.69325</v>
      </c>
      <c r="D151" s="29"/>
      <c r="E151" s="29"/>
      <c r="F151" s="56">
        <v>3325</v>
      </c>
      <c r="I151" s="11"/>
    </row>
    <row r="152" spans="1:9" ht="37.5">
      <c r="A152" s="21">
        <v>79</v>
      </c>
      <c r="B152" s="9" t="s">
        <v>121</v>
      </c>
      <c r="C152" s="35">
        <v>1268.2790500000001</v>
      </c>
      <c r="D152" s="29"/>
      <c r="E152" s="29"/>
      <c r="F152" s="56">
        <v>2275</v>
      </c>
      <c r="I152" s="11"/>
    </row>
    <row r="153" spans="1:9" ht="37.5">
      <c r="A153" s="21">
        <v>80</v>
      </c>
      <c r="B153" s="9" t="s">
        <v>123</v>
      </c>
      <c r="C153" s="35">
        <v>1272.4006999999999</v>
      </c>
      <c r="D153" s="29"/>
      <c r="E153" s="29"/>
      <c r="F153" s="56">
        <v>2110</v>
      </c>
      <c r="I153" s="11"/>
    </row>
    <row r="154" spans="1:9" ht="37.5">
      <c r="A154" s="21">
        <v>81</v>
      </c>
      <c r="B154" s="9" t="s">
        <v>124</v>
      </c>
      <c r="C154" s="35">
        <v>904.31500000000005</v>
      </c>
      <c r="D154" s="29"/>
      <c r="E154" s="29"/>
      <c r="F154" s="56">
        <v>1750</v>
      </c>
      <c r="I154" s="11"/>
    </row>
    <row r="155" spans="1:9" ht="37.5">
      <c r="A155" s="21">
        <v>82</v>
      </c>
      <c r="B155" s="9" t="s">
        <v>125</v>
      </c>
      <c r="C155" s="35">
        <v>1272.2018</v>
      </c>
      <c r="D155" s="29"/>
      <c r="E155" s="29"/>
      <c r="F155" s="56">
        <v>2275</v>
      </c>
      <c r="I155" s="11"/>
    </row>
    <row r="156" spans="1:9" ht="37.5">
      <c r="A156" s="21">
        <v>83</v>
      </c>
      <c r="B156" s="9" t="s">
        <v>126</v>
      </c>
      <c r="C156" s="35">
        <v>481.87180000000001</v>
      </c>
      <c r="D156" s="29"/>
      <c r="E156" s="29"/>
      <c r="F156" s="56">
        <v>4270</v>
      </c>
      <c r="I156" s="11"/>
    </row>
    <row r="157" spans="1:9" ht="18.75">
      <c r="A157" s="21"/>
      <c r="B157" s="20" t="s">
        <v>15</v>
      </c>
      <c r="C157" s="35">
        <f>SUM(C156+C155+C154+C153+C152+C151+C150)</f>
        <v>9111.3582500000011</v>
      </c>
      <c r="D157" s="29"/>
      <c r="E157" s="29"/>
      <c r="F157" s="56">
        <f>SUM(F150+F151+F152+F153+F154+F155+F156)</f>
        <v>18645</v>
      </c>
      <c r="I157" s="11"/>
    </row>
    <row r="158" spans="1:9" ht="18.75">
      <c r="A158" s="21"/>
      <c r="B158" s="77" t="s">
        <v>47</v>
      </c>
      <c r="C158" s="78"/>
      <c r="D158" s="78"/>
      <c r="E158" s="78"/>
      <c r="F158" s="79"/>
      <c r="I158" s="11"/>
    </row>
    <row r="159" spans="1:9" ht="18.75">
      <c r="A159" s="21">
        <v>84</v>
      </c>
      <c r="B159" s="9" t="s">
        <v>127</v>
      </c>
      <c r="C159" s="35">
        <v>2052.6750000000002</v>
      </c>
      <c r="D159" s="29"/>
      <c r="E159" s="29"/>
      <c r="F159" s="56">
        <v>4037</v>
      </c>
      <c r="I159" s="11"/>
    </row>
    <row r="160" spans="1:9" ht="18.75">
      <c r="A160" s="22"/>
      <c r="B160" s="20" t="s">
        <v>15</v>
      </c>
      <c r="C160" s="35">
        <f>SUM(C159)</f>
        <v>2052.6750000000002</v>
      </c>
      <c r="D160" s="29"/>
      <c r="E160" s="29"/>
      <c r="F160" s="56">
        <v>4037</v>
      </c>
      <c r="I160" s="11"/>
    </row>
    <row r="161" spans="1:9" ht="18.75">
      <c r="A161" s="22"/>
      <c r="B161" s="77" t="s">
        <v>30</v>
      </c>
      <c r="C161" s="78"/>
      <c r="D161" s="78"/>
      <c r="E161" s="78"/>
      <c r="F161" s="79"/>
      <c r="I161" s="11"/>
    </row>
    <row r="162" spans="1:9" ht="37.5">
      <c r="A162" s="21">
        <v>85</v>
      </c>
      <c r="B162" s="34" t="s">
        <v>129</v>
      </c>
      <c r="C162" s="35">
        <v>2434.8270000000002</v>
      </c>
      <c r="D162" s="29"/>
      <c r="E162" s="29"/>
      <c r="F162" s="56">
        <v>7000</v>
      </c>
      <c r="I162" s="11"/>
    </row>
    <row r="163" spans="1:9" ht="37.5">
      <c r="A163" s="21">
        <v>86</v>
      </c>
      <c r="B163" s="34" t="s">
        <v>128</v>
      </c>
      <c r="C163" s="35">
        <v>2092.26395</v>
      </c>
      <c r="D163" s="29"/>
      <c r="E163" s="29"/>
      <c r="F163" s="56">
        <v>5173.8</v>
      </c>
      <c r="I163" s="11"/>
    </row>
    <row r="164" spans="1:9" ht="18.75">
      <c r="A164" s="21"/>
      <c r="B164" s="20" t="s">
        <v>15</v>
      </c>
      <c r="C164" s="35">
        <f>SUM(C163+C162)</f>
        <v>4527.0909499999998</v>
      </c>
      <c r="D164" s="29"/>
      <c r="E164" s="29"/>
      <c r="F164" s="56">
        <f>SUM(F162+F163)</f>
        <v>12173.8</v>
      </c>
      <c r="I164" s="11"/>
    </row>
    <row r="165" spans="1:9" ht="18.75">
      <c r="A165" s="21"/>
      <c r="B165" s="77" t="s">
        <v>48</v>
      </c>
      <c r="C165" s="78"/>
      <c r="D165" s="78"/>
      <c r="E165" s="78"/>
      <c r="F165" s="79"/>
      <c r="I165" s="11"/>
    </row>
    <row r="166" spans="1:9" ht="45.75" customHeight="1">
      <c r="A166" s="21">
        <v>87</v>
      </c>
      <c r="B166" s="53" t="s">
        <v>130</v>
      </c>
      <c r="C166" s="35">
        <v>1271.136</v>
      </c>
      <c r="D166" s="29"/>
      <c r="E166" s="29"/>
      <c r="F166" s="56">
        <v>2000</v>
      </c>
      <c r="I166" s="11"/>
    </row>
    <row r="167" spans="1:9" ht="37.5">
      <c r="A167" s="21">
        <v>88</v>
      </c>
      <c r="B167" s="9" t="s">
        <v>131</v>
      </c>
      <c r="C167" s="35">
        <v>1198.4415999999999</v>
      </c>
      <c r="D167" s="29"/>
      <c r="E167" s="29"/>
      <c r="F167" s="56">
        <v>2000</v>
      </c>
      <c r="I167" s="11"/>
    </row>
    <row r="168" spans="1:9" ht="37.5">
      <c r="A168" s="21">
        <v>89</v>
      </c>
      <c r="B168" s="9" t="s">
        <v>132</v>
      </c>
      <c r="C168" s="35">
        <v>1272.4653000000001</v>
      </c>
      <c r="D168" s="29"/>
      <c r="E168" s="29"/>
      <c r="F168" s="56">
        <v>2100</v>
      </c>
      <c r="I168" s="11"/>
    </row>
    <row r="169" spans="1:9" ht="37.5">
      <c r="A169" s="21">
        <v>90</v>
      </c>
      <c r="B169" s="9" t="s">
        <v>133</v>
      </c>
      <c r="C169" s="35">
        <v>326.03109999999998</v>
      </c>
      <c r="D169" s="29"/>
      <c r="E169" s="29"/>
      <c r="F169" s="56">
        <v>960</v>
      </c>
      <c r="I169" s="11"/>
    </row>
    <row r="170" spans="1:9" ht="37.5">
      <c r="A170" s="21">
        <v>91</v>
      </c>
      <c r="B170" s="9" t="s">
        <v>134</v>
      </c>
      <c r="C170" s="35">
        <v>674.86770000000001</v>
      </c>
      <c r="D170" s="29"/>
      <c r="E170" s="29"/>
      <c r="F170" s="56">
        <v>3432</v>
      </c>
      <c r="I170" s="11"/>
    </row>
    <row r="171" spans="1:9" ht="37.5">
      <c r="A171" s="21">
        <v>92</v>
      </c>
      <c r="B171" s="9" t="s">
        <v>135</v>
      </c>
      <c r="C171" s="35">
        <v>1198.5152</v>
      </c>
      <c r="D171" s="29"/>
      <c r="E171" s="29"/>
      <c r="F171" s="56">
        <v>2300</v>
      </c>
      <c r="I171" s="11"/>
    </row>
    <row r="172" spans="1:9" ht="37.5">
      <c r="A172" s="21">
        <v>93</v>
      </c>
      <c r="B172" s="9" t="s">
        <v>136</v>
      </c>
      <c r="C172" s="35">
        <v>1265.5581999999999</v>
      </c>
      <c r="D172" s="29"/>
      <c r="E172" s="29"/>
      <c r="F172" s="56">
        <v>3000</v>
      </c>
      <c r="I172" s="11"/>
    </row>
    <row r="173" spans="1:9" ht="37.5">
      <c r="A173" s="21">
        <v>94</v>
      </c>
      <c r="B173" s="9" t="s">
        <v>137</v>
      </c>
      <c r="C173" s="35">
        <v>1267.44605</v>
      </c>
      <c r="D173" s="29"/>
      <c r="E173" s="29"/>
      <c r="F173" s="56">
        <v>2700</v>
      </c>
      <c r="I173" s="11"/>
    </row>
    <row r="174" spans="1:9" ht="37.5">
      <c r="A174" s="21">
        <v>95</v>
      </c>
      <c r="B174" s="9" t="s">
        <v>138</v>
      </c>
      <c r="C174" s="35">
        <v>1273.1844000000001</v>
      </c>
      <c r="D174" s="29"/>
      <c r="E174" s="29"/>
      <c r="F174" s="56">
        <v>2000</v>
      </c>
      <c r="I174" s="11"/>
    </row>
    <row r="175" spans="1:9" ht="37.5">
      <c r="A175" s="21">
        <v>96</v>
      </c>
      <c r="B175" s="9" t="s">
        <v>139</v>
      </c>
      <c r="C175" s="35">
        <v>1273.027</v>
      </c>
      <c r="D175" s="29"/>
      <c r="E175" s="29"/>
      <c r="F175" s="56">
        <v>2080</v>
      </c>
      <c r="I175" s="11"/>
    </row>
    <row r="176" spans="1:9" ht="18.75">
      <c r="A176" s="21"/>
      <c r="B176" s="20" t="s">
        <v>15</v>
      </c>
      <c r="C176" s="35">
        <f>SUM(C175+C174+C173+C172+C171+C170+C169+C168+C167+C166)</f>
        <v>11020.672550000001</v>
      </c>
      <c r="D176" s="29"/>
      <c r="E176" s="29"/>
      <c r="F176" s="56">
        <f>SUM(F175+F174+F173+F172+F171+F170+F169+F168+F167+F166)</f>
        <v>22572</v>
      </c>
      <c r="I176" s="11"/>
    </row>
    <row r="177" spans="1:9" ht="18.75">
      <c r="A177" s="21"/>
      <c r="B177" s="77" t="s">
        <v>31</v>
      </c>
      <c r="C177" s="78"/>
      <c r="D177" s="78"/>
      <c r="E177" s="78"/>
      <c r="F177" s="79"/>
      <c r="I177" s="11"/>
    </row>
    <row r="178" spans="1:9" ht="37.5">
      <c r="A178" s="21">
        <v>97</v>
      </c>
      <c r="B178" s="9" t="s">
        <v>140</v>
      </c>
      <c r="C178" s="35">
        <v>687.89735000000007</v>
      </c>
      <c r="D178" s="29"/>
      <c r="E178" s="29"/>
      <c r="F178" s="56">
        <v>2950</v>
      </c>
      <c r="I178" s="11"/>
    </row>
    <row r="179" spans="1:9" ht="18.75">
      <c r="A179" s="21"/>
      <c r="B179" s="25" t="s">
        <v>15</v>
      </c>
      <c r="C179" s="64">
        <f>SUM(C178)</f>
        <v>687.89735000000007</v>
      </c>
      <c r="D179" s="29"/>
      <c r="E179" s="29"/>
      <c r="F179" s="56">
        <v>2950</v>
      </c>
      <c r="I179" s="11"/>
    </row>
    <row r="180" spans="1:9" ht="18.75">
      <c r="A180" s="21"/>
      <c r="B180" s="93" t="s">
        <v>33</v>
      </c>
      <c r="C180" s="94"/>
      <c r="D180" s="94"/>
      <c r="E180" s="94"/>
      <c r="F180" s="95"/>
      <c r="I180" s="11"/>
    </row>
    <row r="181" spans="1:9" ht="37.5">
      <c r="A181" s="21">
        <v>98</v>
      </c>
      <c r="B181" s="24" t="s">
        <v>141</v>
      </c>
      <c r="C181" s="64">
        <v>4188.0010000000002</v>
      </c>
      <c r="D181" s="29"/>
      <c r="E181" s="29"/>
      <c r="F181" s="56">
        <v>7840</v>
      </c>
      <c r="I181" s="11"/>
    </row>
    <row r="182" spans="1:9" ht="37.5">
      <c r="A182" s="21">
        <v>99</v>
      </c>
      <c r="B182" s="24" t="s">
        <v>163</v>
      </c>
      <c r="C182" s="64">
        <v>2433.2979999999998</v>
      </c>
      <c r="D182" s="29"/>
      <c r="E182" s="29"/>
      <c r="F182" s="56">
        <v>2322</v>
      </c>
      <c r="I182" s="11"/>
    </row>
    <row r="183" spans="1:9" ht="18.75">
      <c r="A183" s="21"/>
      <c r="B183" s="25" t="s">
        <v>15</v>
      </c>
      <c r="C183" s="64">
        <f>SUM(C182+C181)</f>
        <v>6621.299</v>
      </c>
      <c r="D183" s="29"/>
      <c r="E183" s="29"/>
      <c r="F183" s="56">
        <f>SUM(F181+F182)</f>
        <v>10162</v>
      </c>
      <c r="I183" s="11"/>
    </row>
    <row r="184" spans="1:9" ht="18.75">
      <c r="A184" s="21"/>
      <c r="B184" s="93" t="s">
        <v>53</v>
      </c>
      <c r="C184" s="94"/>
      <c r="D184" s="94"/>
      <c r="E184" s="94"/>
      <c r="F184" s="95"/>
      <c r="I184" s="11"/>
    </row>
    <row r="185" spans="1:9" ht="23.25" customHeight="1">
      <c r="A185" s="21">
        <v>100</v>
      </c>
      <c r="B185" s="59" t="s">
        <v>142</v>
      </c>
      <c r="C185" s="61">
        <v>1196.1557</v>
      </c>
      <c r="D185" s="36"/>
      <c r="E185" s="36"/>
      <c r="F185" s="10">
        <v>2509.5</v>
      </c>
      <c r="I185" s="11"/>
    </row>
    <row r="186" spans="1:9" ht="18.75">
      <c r="A186" s="21">
        <v>101</v>
      </c>
      <c r="B186" s="37" t="s">
        <v>143</v>
      </c>
      <c r="C186" s="61">
        <v>1199.7464</v>
      </c>
      <c r="D186" s="36"/>
      <c r="E186" s="36"/>
      <c r="F186" s="10">
        <v>2287</v>
      </c>
      <c r="I186" s="11"/>
    </row>
    <row r="187" spans="1:9" ht="18.75">
      <c r="A187" s="21">
        <v>102</v>
      </c>
      <c r="B187" s="37" t="s">
        <v>144</v>
      </c>
      <c r="C187" s="61">
        <v>1193.0832</v>
      </c>
      <c r="D187" s="36"/>
      <c r="E187" s="36"/>
      <c r="F187" s="10">
        <v>2138.5</v>
      </c>
      <c r="I187" s="11"/>
    </row>
    <row r="188" spans="1:9" ht="18.75">
      <c r="A188" s="21">
        <v>103</v>
      </c>
      <c r="B188" s="37" t="s">
        <v>145</v>
      </c>
      <c r="C188" s="61">
        <v>901.38639999999998</v>
      </c>
      <c r="D188" s="36"/>
      <c r="E188" s="36"/>
      <c r="F188" s="10">
        <v>1291.5</v>
      </c>
      <c r="I188" s="11"/>
    </row>
    <row r="189" spans="1:9" ht="18.75">
      <c r="A189" s="21"/>
      <c r="B189" s="38" t="s">
        <v>15</v>
      </c>
      <c r="C189" s="61">
        <f>SUM(C185:C188)</f>
        <v>4490.3717000000006</v>
      </c>
      <c r="D189" s="36"/>
      <c r="E189" s="36"/>
      <c r="F189" s="10">
        <f>SUM(F185+F186+F187+F188)</f>
        <v>8226.5</v>
      </c>
      <c r="I189" s="11"/>
    </row>
    <row r="190" spans="1:9" ht="37.5">
      <c r="A190" s="5"/>
      <c r="B190" s="19" t="s">
        <v>21</v>
      </c>
      <c r="C190" s="62">
        <f>C189+C183+C179+C176+C164+C160+C157+C148+C143+C135+C125+C120+C112+C109+C103+C100+C97+C94+C87+C83+C77+C63+C56</f>
        <v>141718.29973</v>
      </c>
      <c r="D190" s="7"/>
      <c r="E190" s="7"/>
      <c r="F190" s="69">
        <f>SUM(F189+F183+F179+F176+F164+F160+F157+F148+F143+F135+F125+F120+F112+F109+F103+F100+F97+F94+F87+F83+F77+F63+F56)</f>
        <v>231637.3</v>
      </c>
    </row>
    <row r="191" spans="1:9" ht="37.5">
      <c r="A191" s="5"/>
      <c r="B191" s="19" t="s">
        <v>23</v>
      </c>
      <c r="C191" s="63">
        <f>SUM(C190+C52)</f>
        <v>234297.69972999999</v>
      </c>
      <c r="D191" s="7"/>
      <c r="E191" s="7"/>
      <c r="F191" s="68">
        <f>SUM(F190+F52)</f>
        <v>231637.3</v>
      </c>
    </row>
    <row r="192" spans="1:9" ht="18.75" customHeight="1">
      <c r="A192" s="5"/>
      <c r="B192" s="85" t="s">
        <v>5</v>
      </c>
      <c r="C192" s="86"/>
      <c r="D192" s="86"/>
      <c r="E192" s="86"/>
      <c r="F192" s="87"/>
    </row>
    <row r="193" spans="1:6" ht="18.75">
      <c r="A193" s="5"/>
      <c r="B193" s="82" t="s">
        <v>7</v>
      </c>
      <c r="C193" s="83"/>
      <c r="D193" s="83"/>
      <c r="E193" s="83"/>
      <c r="F193" s="84"/>
    </row>
    <row r="194" spans="1:6" ht="18.75">
      <c r="A194" s="21"/>
      <c r="B194" s="77" t="s">
        <v>42</v>
      </c>
      <c r="C194" s="78"/>
      <c r="D194" s="78"/>
      <c r="E194" s="78"/>
      <c r="F194" s="79"/>
    </row>
    <row r="195" spans="1:6" ht="37.5">
      <c r="A195" s="21">
        <v>104</v>
      </c>
      <c r="B195" s="9" t="s">
        <v>49</v>
      </c>
      <c r="C195" s="35">
        <v>6500</v>
      </c>
      <c r="D195" s="56">
        <v>3.9</v>
      </c>
      <c r="E195" s="31"/>
      <c r="F195" s="31"/>
    </row>
    <row r="196" spans="1:6" ht="20.25" customHeight="1">
      <c r="A196" s="21">
        <v>105</v>
      </c>
      <c r="B196" s="9" t="s">
        <v>50</v>
      </c>
      <c r="C196" s="35">
        <v>5633.38</v>
      </c>
      <c r="D196" s="56">
        <v>4.4000000000000004</v>
      </c>
      <c r="E196" s="31"/>
      <c r="F196" s="31"/>
    </row>
    <row r="197" spans="1:6" ht="18.75">
      <c r="A197" s="21"/>
      <c r="B197" s="20" t="s">
        <v>15</v>
      </c>
      <c r="C197" s="35">
        <f>SUM(C196+C195)</f>
        <v>12133.380000000001</v>
      </c>
      <c r="D197" s="56">
        <f>SUM(D195+D196)</f>
        <v>8.3000000000000007</v>
      </c>
      <c r="E197" s="31"/>
      <c r="F197" s="31"/>
    </row>
    <row r="198" spans="1:6" ht="18.75">
      <c r="A198" s="21"/>
      <c r="B198" s="77" t="s">
        <v>24</v>
      </c>
      <c r="C198" s="78"/>
      <c r="D198" s="78"/>
      <c r="E198" s="78"/>
      <c r="F198" s="79"/>
    </row>
    <row r="199" spans="1:6" ht="37.5">
      <c r="A199" s="21">
        <v>106</v>
      </c>
      <c r="B199" s="9" t="s">
        <v>162</v>
      </c>
      <c r="C199" s="35">
        <v>24101.116000000002</v>
      </c>
      <c r="D199" s="56">
        <v>7.3</v>
      </c>
      <c r="E199" s="72"/>
      <c r="F199" s="72"/>
    </row>
    <row r="200" spans="1:6" ht="18.75">
      <c r="A200" s="21"/>
      <c r="B200" s="20" t="s">
        <v>15</v>
      </c>
      <c r="C200" s="35">
        <f>SUM(C199)</f>
        <v>24101.116000000002</v>
      </c>
      <c r="D200" s="56">
        <f>SUM(D199)</f>
        <v>7.3</v>
      </c>
      <c r="E200" s="72"/>
      <c r="F200" s="72"/>
    </row>
    <row r="201" spans="1:6" ht="18.75">
      <c r="A201" s="21"/>
      <c r="B201" s="77" t="s">
        <v>46</v>
      </c>
      <c r="C201" s="78"/>
      <c r="D201" s="78"/>
      <c r="E201" s="78"/>
      <c r="F201" s="79"/>
    </row>
    <row r="202" spans="1:6" ht="37.5">
      <c r="A202" s="21">
        <v>107</v>
      </c>
      <c r="B202" s="9" t="s">
        <v>35</v>
      </c>
      <c r="C202" s="35">
        <v>8263.4599999999991</v>
      </c>
      <c r="D202" s="56">
        <v>7.1</v>
      </c>
      <c r="E202" s="31"/>
      <c r="F202" s="31"/>
    </row>
    <row r="203" spans="1:6" ht="18.75">
      <c r="A203" s="21"/>
      <c r="B203" s="20" t="s">
        <v>15</v>
      </c>
      <c r="C203" s="35">
        <f>SUM(C202)</f>
        <v>8263.4599999999991</v>
      </c>
      <c r="D203" s="56">
        <f>SUM(D202)</f>
        <v>7.1</v>
      </c>
      <c r="E203" s="31"/>
      <c r="F203" s="31"/>
    </row>
    <row r="204" spans="1:6" ht="18.75">
      <c r="A204" s="21"/>
      <c r="B204" s="77" t="s">
        <v>26</v>
      </c>
      <c r="C204" s="78"/>
      <c r="D204" s="78"/>
      <c r="E204" s="78"/>
      <c r="F204" s="79"/>
    </row>
    <row r="205" spans="1:6" ht="18.75">
      <c r="A205" s="21">
        <v>108</v>
      </c>
      <c r="B205" s="9" t="s">
        <v>51</v>
      </c>
      <c r="C205" s="35">
        <v>4210.415</v>
      </c>
      <c r="D205" s="56">
        <v>0.56999999999999995</v>
      </c>
      <c r="E205" s="31"/>
      <c r="F205" s="31"/>
    </row>
    <row r="206" spans="1:6" ht="18.75">
      <c r="A206" s="21"/>
      <c r="B206" s="20" t="s">
        <v>15</v>
      </c>
      <c r="C206" s="35">
        <f>SUM(C205)</f>
        <v>4210.415</v>
      </c>
      <c r="D206" s="56">
        <f>SUM(D205)</f>
        <v>0.56999999999999995</v>
      </c>
      <c r="E206" s="31"/>
      <c r="F206" s="31"/>
    </row>
    <row r="207" spans="1:6" ht="18.75">
      <c r="A207" s="21"/>
      <c r="B207" s="93" t="s">
        <v>31</v>
      </c>
      <c r="C207" s="94"/>
      <c r="D207" s="94"/>
      <c r="E207" s="94"/>
      <c r="F207" s="95"/>
    </row>
    <row r="208" spans="1:6" ht="37.5">
      <c r="A208" s="21">
        <v>109</v>
      </c>
      <c r="B208" s="24" t="s">
        <v>32</v>
      </c>
      <c r="C208" s="35">
        <v>2488.2040000000002</v>
      </c>
      <c r="D208" s="56">
        <v>7.1</v>
      </c>
      <c r="E208" s="6"/>
      <c r="F208" s="5"/>
    </row>
    <row r="209" spans="1:10" ht="18.75">
      <c r="A209" s="22"/>
      <c r="B209" s="25" t="s">
        <v>15</v>
      </c>
      <c r="C209" s="35">
        <f>SUM(C208)</f>
        <v>2488.2040000000002</v>
      </c>
      <c r="D209" s="56">
        <f>SUM(D208)</f>
        <v>7.1</v>
      </c>
      <c r="E209" s="6"/>
      <c r="F209" s="5"/>
    </row>
    <row r="210" spans="1:10" ht="18.75">
      <c r="A210" s="21"/>
      <c r="B210" s="112" t="s">
        <v>34</v>
      </c>
      <c r="C210" s="113"/>
      <c r="D210" s="113"/>
      <c r="E210" s="113"/>
      <c r="F210" s="114"/>
    </row>
    <row r="211" spans="1:10" ht="37.5">
      <c r="A211" s="21">
        <v>110</v>
      </c>
      <c r="B211" s="8" t="s">
        <v>52</v>
      </c>
      <c r="C211" s="35">
        <v>4997.183</v>
      </c>
      <c r="D211" s="56">
        <v>3.15</v>
      </c>
      <c r="E211" s="6"/>
      <c r="F211" s="26"/>
    </row>
    <row r="212" spans="1:10" ht="18.75">
      <c r="A212" s="21"/>
      <c r="B212" s="27" t="s">
        <v>15</v>
      </c>
      <c r="C212" s="35">
        <f>SUM(C211)</f>
        <v>4997.183</v>
      </c>
      <c r="D212" s="56">
        <f>SUM(D211)</f>
        <v>3.15</v>
      </c>
      <c r="E212" s="6"/>
      <c r="F212" s="26"/>
    </row>
    <row r="213" spans="1:10" ht="37.5">
      <c r="A213" s="26"/>
      <c r="B213" s="18" t="s">
        <v>17</v>
      </c>
      <c r="C213" s="60">
        <f>SUM(C212+C200+C209+C206+C203+C197)</f>
        <v>56193.758000000002</v>
      </c>
      <c r="D213" s="57">
        <f>SUM(D212+D209+D206+D203+D197)</f>
        <v>26.220000000000002</v>
      </c>
      <c r="E213" s="6"/>
      <c r="F213" s="26"/>
    </row>
    <row r="214" spans="1:10" ht="18.75">
      <c r="A214" s="26"/>
      <c r="B214" s="88" t="s">
        <v>9</v>
      </c>
      <c r="C214" s="88"/>
      <c r="D214" s="88"/>
      <c r="E214" s="88"/>
      <c r="F214" s="89"/>
    </row>
    <row r="215" spans="1:10" ht="18.75">
      <c r="A215" s="26"/>
      <c r="B215" s="77" t="s">
        <v>22</v>
      </c>
      <c r="C215" s="78"/>
      <c r="D215" s="78"/>
      <c r="E215" s="78"/>
      <c r="F215" s="79"/>
    </row>
    <row r="216" spans="1:10" ht="18.75">
      <c r="A216" s="21"/>
      <c r="B216" s="3"/>
      <c r="C216" s="35"/>
      <c r="D216" s="4"/>
      <c r="E216" s="4"/>
      <c r="F216" s="5"/>
    </row>
    <row r="217" spans="1:10" ht="18.75">
      <c r="A217" s="26"/>
      <c r="B217" s="16" t="s">
        <v>15</v>
      </c>
      <c r="C217" s="35"/>
      <c r="D217" s="4"/>
      <c r="E217" s="4"/>
      <c r="F217" s="5"/>
    </row>
    <row r="218" spans="1:10" ht="37.5">
      <c r="A218" s="5"/>
      <c r="B218" s="3" t="s">
        <v>21</v>
      </c>
      <c r="C218" s="35"/>
      <c r="D218" s="6"/>
      <c r="E218" s="6"/>
      <c r="F218" s="5"/>
    </row>
    <row r="219" spans="1:10" ht="37.5">
      <c r="A219" s="5"/>
      <c r="B219" s="18" t="s">
        <v>11</v>
      </c>
      <c r="C219" s="60">
        <f>SUM(C213)</f>
        <v>56193.758000000002</v>
      </c>
      <c r="D219" s="57">
        <v>26.2</v>
      </c>
      <c r="E219" s="4"/>
      <c r="F219" s="5"/>
    </row>
    <row r="220" spans="1:10" ht="18.75">
      <c r="A220" s="5"/>
      <c r="B220" s="18" t="s">
        <v>13</v>
      </c>
      <c r="C220" s="60">
        <f>SUM(C219+C191)</f>
        <v>290491.45773000002</v>
      </c>
      <c r="D220" s="57">
        <f>SUM(D219+D52)</f>
        <v>65.314999999999998</v>
      </c>
      <c r="E220" s="44">
        <v>213</v>
      </c>
      <c r="F220" s="65">
        <f>SUM(F191+F18)</f>
        <v>231637.3</v>
      </c>
      <c r="I220" s="11" t="e">
        <f>#REF!+F191+#REF!+#REF!+#REF!+#REF!+#REF!+#REF!+#REF!+#REF!+#REF!</f>
        <v>#REF!</v>
      </c>
    </row>
    <row r="221" spans="1:10" ht="21">
      <c r="A221" s="110" t="s">
        <v>168</v>
      </c>
      <c r="B221" s="111"/>
      <c r="C221" s="48"/>
      <c r="D221" s="49"/>
      <c r="E221" s="49"/>
      <c r="F221" s="49"/>
    </row>
    <row r="222" spans="1:10" ht="21">
      <c r="A222" s="111"/>
      <c r="B222" s="111"/>
      <c r="C222" s="48"/>
      <c r="D222" s="49"/>
      <c r="E222" s="49"/>
      <c r="F222" s="49"/>
    </row>
    <row r="223" spans="1:10" ht="56.25" customHeight="1">
      <c r="A223" s="111"/>
      <c r="B223" s="111"/>
      <c r="C223" s="73"/>
      <c r="D223" s="73"/>
      <c r="E223" s="73"/>
      <c r="F223" s="76" t="s">
        <v>161</v>
      </c>
    </row>
    <row r="224" spans="1:10" ht="21">
      <c r="A224" s="111"/>
      <c r="B224" s="111"/>
      <c r="C224" s="48"/>
      <c r="D224" s="49"/>
      <c r="E224" s="49"/>
      <c r="F224" s="49"/>
      <c r="J224" s="11" t="e">
        <f>#REF!+C18</f>
        <v>#REF!</v>
      </c>
    </row>
    <row r="225" spans="1:6" ht="27" customHeight="1">
      <c r="A225" s="111"/>
      <c r="B225" s="111"/>
      <c r="C225" s="48"/>
      <c r="D225" s="49"/>
      <c r="E225" s="49"/>
      <c r="F225" s="49"/>
    </row>
    <row r="226" spans="1:6" hidden="1"/>
    <row r="227" spans="1:6" ht="16.5" customHeight="1"/>
    <row r="228" spans="1:6" ht="57.75" customHeight="1"/>
    <row r="240" spans="1:6" ht="15.75">
      <c r="B240" s="12"/>
    </row>
  </sheetData>
  <mergeCells count="57">
    <mergeCell ref="B57:F57"/>
    <mergeCell ref="D3:F3"/>
    <mergeCell ref="A221:B225"/>
    <mergeCell ref="B21:F21"/>
    <mergeCell ref="B180:F180"/>
    <mergeCell ref="B184:F184"/>
    <mergeCell ref="B158:F158"/>
    <mergeCell ref="B161:F161"/>
    <mergeCell ref="B165:F165"/>
    <mergeCell ref="B177:F177"/>
    <mergeCell ref="B136:F136"/>
    <mergeCell ref="B144:F144"/>
    <mergeCell ref="B149:F149"/>
    <mergeCell ref="B201:F201"/>
    <mergeCell ref="B210:F210"/>
    <mergeCell ref="B43:F43"/>
    <mergeCell ref="B204:F204"/>
    <mergeCell ref="B53:F53"/>
    <mergeCell ref="D7:F7"/>
    <mergeCell ref="B6:F6"/>
    <mergeCell ref="B9:F9"/>
    <mergeCell ref="B5:E5"/>
    <mergeCell ref="B7:B8"/>
    <mergeCell ref="C7:C8"/>
    <mergeCell ref="B24:F24"/>
    <mergeCell ref="B27:F27"/>
    <mergeCell ref="B34:F34"/>
    <mergeCell ref="B40:F40"/>
    <mergeCell ref="B46:F46"/>
    <mergeCell ref="B49:F49"/>
    <mergeCell ref="B31:F31"/>
    <mergeCell ref="A7:A8"/>
    <mergeCell ref="B54:F54"/>
    <mergeCell ref="B215:F215"/>
    <mergeCell ref="B193:F193"/>
    <mergeCell ref="B192:F192"/>
    <mergeCell ref="B214:F214"/>
    <mergeCell ref="B10:F10"/>
    <mergeCell ref="B11:F11"/>
    <mergeCell ref="B15:F15"/>
    <mergeCell ref="B20:F20"/>
    <mergeCell ref="B19:F19"/>
    <mergeCell ref="B207:F207"/>
    <mergeCell ref="B78:F78"/>
    <mergeCell ref="B84:F84"/>
    <mergeCell ref="B88:F88"/>
    <mergeCell ref="B95:F95"/>
    <mergeCell ref="B198:F198"/>
    <mergeCell ref="B64:F64"/>
    <mergeCell ref="B194:F194"/>
    <mergeCell ref="B98:F98"/>
    <mergeCell ref="B101:F101"/>
    <mergeCell ref="B104:F104"/>
    <mergeCell ref="B110:F110"/>
    <mergeCell ref="B113:F113"/>
    <mergeCell ref="B121:F121"/>
    <mergeCell ref="B126:F126"/>
  </mergeCells>
  <printOptions horizontalCentered="1"/>
  <pageMargins left="0.25" right="0.25" top="0.75" bottom="0.75" header="0.3" footer="0.3"/>
  <pageSetup paperSize="9" scale="60" fitToHeight="8" orientation="portrait" r:id="rId1"/>
  <headerFooter>
    <oddFooter>&amp;R&amp;P</oddFooter>
  </headerFooter>
  <rowBreaks count="7" manualBreakCount="7">
    <brk id="47" max="5" man="1"/>
    <brk id="75" max="5" man="1"/>
    <brk id="103" max="5" man="1"/>
    <brk id="126" max="5" man="1"/>
    <brk id="148" max="5" man="1"/>
    <brk id="166" max="5" man="1"/>
    <brk id="22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субвенція</vt:lpstr>
      <vt:lpstr>субвенція!Заголовки_для_печати</vt:lpstr>
      <vt:lpstr>субвенція!Область_печати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ZAG15</cp:lastModifiedBy>
  <cp:lastPrinted>2019-05-08T09:14:24Z</cp:lastPrinted>
  <dcterms:created xsi:type="dcterms:W3CDTF">2017-08-10T07:55:42Z</dcterms:created>
  <dcterms:modified xsi:type="dcterms:W3CDTF">2019-05-15T08:54:39Z</dcterms:modified>
</cp:coreProperties>
</file>