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ozpor\2021\ОП\285_2021\"/>
    </mc:Choice>
  </mc:AlternateContent>
  <bookViews>
    <workbookView xWindow="0" yWindow="0" windowWidth="28800" windowHeight="11700"/>
  </bookViews>
  <sheets>
    <sheet name="субвенція" sheetId="1" r:id="rId1"/>
    <sheet name="Лист1" sheetId="2" r:id="rId2"/>
  </sheets>
  <definedNames>
    <definedName name="_xlnm.Print_Titles" localSheetId="0">субвенція!$10:$11</definedName>
    <definedName name="_xlnm.Print_Area" localSheetId="0">субвенція!$A$1:$G$124</definedName>
  </definedNames>
  <calcPr calcId="152511"/>
</workbook>
</file>

<file path=xl/calcChain.xml><?xml version="1.0" encoding="utf-8"?>
<calcChain xmlns="http://schemas.openxmlformats.org/spreadsheetml/2006/main">
  <c r="D72" i="1" l="1"/>
  <c r="J56" i="1" l="1"/>
  <c r="D54" i="1"/>
  <c r="D62" i="1"/>
  <c r="D33" i="1"/>
  <c r="D36" i="1"/>
  <c r="D44" i="1"/>
  <c r="K24" i="1"/>
  <c r="D76" i="1" l="1"/>
  <c r="G98" i="1" l="1"/>
  <c r="G94" i="1"/>
  <c r="G91" i="1"/>
  <c r="G88" i="1"/>
  <c r="G85" i="1"/>
  <c r="G82" i="1"/>
  <c r="G76" i="1"/>
  <c r="G72" i="1"/>
  <c r="E62" i="1"/>
  <c r="G99" i="1" l="1"/>
  <c r="G100" i="1"/>
  <c r="D98" i="1" l="1"/>
  <c r="D94" i="1"/>
  <c r="D91" i="1"/>
  <c r="D88" i="1"/>
  <c r="D85" i="1"/>
  <c r="D82" i="1"/>
  <c r="D108" i="1"/>
  <c r="D111" i="1"/>
  <c r="D112" i="1" s="1"/>
  <c r="D118" i="1" s="1"/>
  <c r="D105" i="1"/>
  <c r="D99" i="1" l="1"/>
  <c r="K25" i="1"/>
  <c r="J99" i="1" l="1"/>
  <c r="J65" i="1"/>
  <c r="F41" i="1"/>
  <c r="E41" i="1"/>
  <c r="F108" i="1" l="1"/>
  <c r="E108" i="1"/>
  <c r="F54" i="1" l="1"/>
  <c r="F44" i="1"/>
  <c r="F33" i="1"/>
  <c r="E33" i="1"/>
  <c r="G119" i="1" l="1"/>
  <c r="E24" i="1"/>
  <c r="E54" i="1" l="1"/>
  <c r="F62" i="1"/>
  <c r="F64" i="1" s="1"/>
  <c r="E44" i="1"/>
  <c r="D39" i="1"/>
  <c r="D41" i="1" s="1"/>
  <c r="D64" i="1" s="1"/>
  <c r="J64" i="1" s="1"/>
  <c r="E36" i="1"/>
  <c r="E98" i="1"/>
  <c r="E94" i="1"/>
  <c r="E91" i="1"/>
  <c r="E88" i="1"/>
  <c r="E85" i="1"/>
  <c r="E82" i="1"/>
  <c r="E22" i="1"/>
  <c r="D22" i="1"/>
  <c r="D23" i="1" s="1"/>
  <c r="D17" i="1"/>
  <c r="D18" i="1" s="1"/>
  <c r="D24" i="1" s="1"/>
  <c r="E111" i="1"/>
  <c r="E112" i="1" s="1"/>
  <c r="K104" i="1" l="1"/>
  <c r="D100" i="1"/>
  <c r="D119" i="1" s="1"/>
  <c r="K20" i="1"/>
  <c r="E64" i="1"/>
  <c r="E100" i="1" s="1"/>
  <c r="E119" i="1" s="1"/>
  <c r="F100" i="1"/>
  <c r="F119" i="1" s="1"/>
  <c r="E72" i="1" l="1"/>
  <c r="E23" i="1"/>
</calcChain>
</file>

<file path=xl/sharedStrings.xml><?xml version="1.0" encoding="utf-8"?>
<sst xmlns="http://schemas.openxmlformats.org/spreadsheetml/2006/main" count="124" uniqueCount="95">
  <si>
    <t>Найменування об’єкта</t>
  </si>
  <si>
    <t>дороги, кілометрів</t>
  </si>
  <si>
    <t>Об’єкти капітального ремонту автомобільних доріг</t>
  </si>
  <si>
    <t>Об’єкти будівництва та реконструкції автомобільних доріг</t>
  </si>
  <si>
    <t>Автомобільні дороги місцевого значення </t>
  </si>
  <si>
    <t>Вулиці і дороги комунальної власності у населених пунктах</t>
  </si>
  <si>
    <t>Разом за розділом “Об’єкти будівництва та реконструкції автомобільних доріг”</t>
  </si>
  <si>
    <t>Разом за розділом “Об’єкти поточного середнього ремонту автомобільних доріг”</t>
  </si>
  <si>
    <t>Київська область</t>
  </si>
  <si>
    <t>Разом по Київській області</t>
  </si>
  <si>
    <t>Разом по району</t>
  </si>
  <si>
    <t>Разом за підрозділом "Автомобільні дороги місцевого значення"</t>
  </si>
  <si>
    <t>Разом за підрозділом “Вулиці і дороги комунальної власності у населених пунктах”</t>
  </si>
  <si>
    <t>Разом за підрозділом "Вулиці і дороги комунальної власності у населених пунктах"</t>
  </si>
  <si>
    <t>Район</t>
  </si>
  <si>
    <t>Разом за розділом "Об'єкти капітального ремонту автомобільних доріг"</t>
  </si>
  <si>
    <t>Обухівський район</t>
  </si>
  <si>
    <t>Фастівський район</t>
  </si>
  <si>
    <t>Бориспільський район</t>
  </si>
  <si>
    <t xml:space="preserve">Автомобільні дороги місцевого значення  </t>
  </si>
  <si>
    <t>м. Бориспіль</t>
  </si>
  <si>
    <t>Автомобільні дороги загального користування місцевого значення </t>
  </si>
  <si>
    <t>С100725 Глеваха – Нова Глеваха км 0+000 - км 3+400</t>
  </si>
  <si>
    <t>О101414 Копилів - Ясногородка км 8+400 - км 13+400</t>
  </si>
  <si>
    <t>О101611 Трипілля – Верем’я км 0+000 - км 10+000</t>
  </si>
  <si>
    <t xml:space="preserve">О101603 Обухів - Лісники через Великі Дмитровичі, Ходосівку (від с. Ходосівка до с. Лісники) км 20+710 - 
км 23+640 </t>
  </si>
  <si>
    <t>Проектно-вишукувальні роботи</t>
  </si>
  <si>
    <t xml:space="preserve">Введення в експлуатацію  </t>
  </si>
  <si>
    <t>Вишгородський район</t>
  </si>
  <si>
    <t>м. Бровари</t>
  </si>
  <si>
    <r>
      <t>вулиці і дороги комунальної власності у населених пунктах, м</t>
    </r>
    <r>
      <rPr>
        <b/>
        <sz val="14"/>
        <rFont val="Calibri"/>
        <family val="2"/>
        <charset val="204"/>
      </rPr>
      <t>²</t>
    </r>
  </si>
  <si>
    <t>Обсяг фінансування, 
тис. гривень</t>
  </si>
  <si>
    <t>№
 з/п</t>
  </si>
  <si>
    <t>ЗАТВЕРДЖЕНО</t>
  </si>
  <si>
    <t xml:space="preserve">ПЕРЕЛІК                                                                                                                                                                                                                                                                                                                                                                                                                                                                                                                                                                       об’єктів будівництва, реконструкції, капітального та поточного середнього ремонту автомобільних доріг загального користування місцевого значення, вулиць і доріг комунальної власності у населених пунктах  за рахунок субвенції з державного бюджету місцевим бюджетам за бюджетною програмою 3131090 у 2021 році </t>
  </si>
  <si>
    <t xml:space="preserve">   </t>
  </si>
  <si>
    <t>С100405 Глибоке - Городище - /Н-08/ км 3+100  -  
км 5+800</t>
  </si>
  <si>
    <t>Реконструкція О101316 Крюківщина - Лісники км 0+000 - км 1+400</t>
  </si>
  <si>
    <t>Бучанський район</t>
  </si>
  <si>
    <t>Броварський район</t>
  </si>
  <si>
    <t>Білоцерківський район</t>
  </si>
  <si>
    <t>вул. Садова в с. Пищики Київської області</t>
  </si>
  <si>
    <t>вул. Піщана в с. Трушки Київської області</t>
  </si>
  <si>
    <t>вул. Шевченка в с. Трушки Київської області</t>
  </si>
  <si>
    <t>Вишгородвський район</t>
  </si>
  <si>
    <t>вул. Незалежності в с. Дідівщина Київської області</t>
  </si>
  <si>
    <t>м. Біла Церква</t>
  </si>
  <si>
    <t>вул. Музейна 2 в с. Нові Петрівці Київської області</t>
  </si>
  <si>
    <t>вул. Ягідна в с. Нові Петрівці Київської області</t>
  </si>
  <si>
    <t>вул. Бучанська в с. Нові Петрівці  Київської області</t>
  </si>
  <si>
    <t>вул. Київський Шлях (від вул. Глібова до вул. В. Момота) в м. Бориспіль Київської області</t>
  </si>
  <si>
    <t>м. Буча</t>
  </si>
  <si>
    <t>вул. Назарія Яремчука (від вул. Івана Кожедуба до 
вул. Яблунська) в м. Буча Київської області</t>
  </si>
  <si>
    <t xml:space="preserve">Обухівський район </t>
  </si>
  <si>
    <t xml:space="preserve">Фастівський район </t>
  </si>
  <si>
    <t>О102314 Кошів - Бурківці км 0+000 - км 9+700</t>
  </si>
  <si>
    <t>С101902 Острів - Колесникове км 4+700 - км 12+300</t>
  </si>
  <si>
    <t xml:space="preserve">Міст на автомобільній дорозі О101914 /Р-04/ -  Плоске 
км 5+946 </t>
  </si>
  <si>
    <t>О101503 Карапиші − Владиславка км 0+000 - км 13+300</t>
  </si>
  <si>
    <t>С101613 /Н-01/ - Перше Травня км 0+000 - км 1+500 
км 2+600 - км 4+200</t>
  </si>
  <si>
    <t xml:space="preserve">Міст на автомобільній дорозі О101603 Обухів-Лісники через Великі Дмитровичі, Ходосівку км 20+582 </t>
  </si>
  <si>
    <t>С101301 Круглик  – Кременище  – Ходосівка км 0+000 - км 5+500</t>
  </si>
  <si>
    <t>Міст на автомобільній дорозі О101603 Обухів - Лісники через Великі Дмитровичі, Ходосівку км 6+587</t>
  </si>
  <si>
    <t>Міст на автомобільній дорозі О101603 Обухів - Лісники через Великі Дмитровичі, Ходосівку км 21+271</t>
  </si>
  <si>
    <t>О100711 Дзвінкове - Кожухівка через Перевіз 
км 0+000 - км 1+080, км 1+203 - км 1+470, 
км 1+590 - км 14+350, км 14+450 - км 14+720, 
км 14+780 - км 14+850, км 14+950 - км 22+700, 
км 23+200 - км 24+200, км 24+400 - км 25+200, 
км 26+000 - км 26+300</t>
  </si>
  <si>
    <t>С100706 /Васильків - Глеваха/ - Крушинка км 0+000 -
км 3+600</t>
  </si>
  <si>
    <t xml:space="preserve">Міст на автомобільній дорозі О101311 Музичі - Грузьке 
км 13+118 </t>
  </si>
  <si>
    <t>Міст на автомобільній дорозі О100720 Васильків - Княжичі - Лука - Гореничі - /М-06/ км 20+119</t>
  </si>
  <si>
    <t xml:space="preserve">Міст на автомобільній дорозі С100822 /Київ  - Вишгород -Десна - Чернігів/ - Жукин - Ровжі км 12+028 </t>
  </si>
  <si>
    <t>О102410 Федорівка-Ярошівка через Великі Гуляки, Дідівщина км 0+000 - км 1+500, км 1+500, км 9+000 - 
км 12+500, км 18+700 - км 19+700</t>
  </si>
  <si>
    <t>мосту, 
пог. метрів</t>
  </si>
  <si>
    <t>Об’єкти поточного середнього ремонту автомобільних доріг</t>
  </si>
  <si>
    <t>Виконуюча обов'язки директора департаменту регіонального розвитку Київської облдержадміністрації</t>
  </si>
  <si>
    <t>Алла БОНДАР</t>
  </si>
  <si>
    <t>вул. Зарічна від будинку № 5 до будинку № 19 в 
с. Поправка Київської області</t>
  </si>
  <si>
    <t>вул. Горького (від вул. Депутатська до № 6) в м. Буча Київської області</t>
  </si>
  <si>
    <t>вул. Металургів (від бульвару Незалежності до 
вул. Київська) в м. Бровари Київської області</t>
  </si>
  <si>
    <t xml:space="preserve">Міст на автомобільній дорозі О100209 Узин  - Василів  - Германівка  – Трипілля км 8+311 </t>
  </si>
  <si>
    <t>вул. Ленінградській в с. Крюківщина Київської області</t>
  </si>
  <si>
    <t>О100603  /М-01/ - Зазим'я км 0+000 - км 16+400</t>
  </si>
  <si>
    <t>Будівництво провулка Івана Сокура в м. Бровари Київської області</t>
  </si>
  <si>
    <t>по вул. Першотравневій в смт Терезине Київської області</t>
  </si>
  <si>
    <t>від вулиці Одеська до вулиці Велика Окружна Дорога в 
с. Крюківщина та с. Гатне в Києво-Святошинському районі Київської області</t>
  </si>
  <si>
    <t>С101612 Обухів - /Мала Вільшанка-Сущани/ - через Ленди, Степок км 0+000 - км 4+500</t>
  </si>
  <si>
    <t>О101701 /М-03/ - Соснова - Ташань /на Гельмязів/ 
км 19+000 - км 31+600</t>
  </si>
  <si>
    <t>О102009 Сквира - Руде Село - /Біла церква - Тетіїв - Липовець - Гуменне/ км 6+900 - км 8+300, км 11+500 - 
км 12+900</t>
  </si>
  <si>
    <t>О100507 Немішаєве-Миколаївка з під'їздом до 
с. Хмільна км 10+900 - км 14+000</t>
  </si>
  <si>
    <t>Міст на автомобільній дорозі С101421 /Київ - Чоп/ - Юрів - Ситняки км 2+000</t>
  </si>
  <si>
    <t>вул. Піщана Перша (IV черга) в м. Біла Церква Київської області</t>
  </si>
  <si>
    <t>обласної державної адміністрації</t>
  </si>
  <si>
    <t>вул. Партизанської в с. Пірнове Київської області</t>
  </si>
  <si>
    <t xml:space="preserve">розпорядження голови Київської </t>
  </si>
  <si>
    <t>26 січня 2021 року № 47</t>
  </si>
  <si>
    <t xml:space="preserve">(у редакції розпорядження голови
Київської обласної державної адміністрації
від 13 травня 2021 року № 285) </t>
  </si>
  <si>
    <t>(підпис)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</si>
</sst>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_-* #,##0.00\ _₴_-;\-* #,##0.00\ _₴_-;_-* &quot;-&quot;??\ _₴_-;_-@_-"/>
    <numFmt numFmtId="165" formatCode="_-* #,##0.00_₴_-;\-* #,##0.00_₴_-;_-* &quot;-&quot;??_₴_-;_-@_-"/>
    <numFmt numFmtId="166" formatCode="#,##0.000"/>
    <numFmt numFmtId="167" formatCode="#,##0.0####"/>
    <numFmt numFmtId="168" formatCode="0.0"/>
    <numFmt numFmtId="169" formatCode="0.000"/>
    <numFmt numFmtId="170" formatCode="_-* #,##0.000\ _₴_-;\-* #,##0.000\ _₴_-;_-* &quot;-&quot;??\ _₴_-;_-@_-"/>
    <numFmt numFmtId="171" formatCode="_-* #,##0.000\ _₴_-;\-* #,##0.000\ _₴_-;_-* &quot;-&quot;???\ _₴_-;_-@_-"/>
    <numFmt numFmtId="172" formatCode="_-* #,##0.0000\ _₴_-;\-* #,##0.0000\ _₴_-;_-* &quot;-&quot;???\ _₴_-;_-@_-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name val="Calibri"/>
      <family val="2"/>
      <charset val="204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6"/>
      <name val="Calibri"/>
      <family val="2"/>
      <charset val="204"/>
      <scheme val="minor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0">
    <xf numFmtId="0" fontId="0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1" fillId="0" borderId="0"/>
    <xf numFmtId="0" fontId="5" fillId="0" borderId="0"/>
    <xf numFmtId="0" fontId="3" fillId="0" borderId="0"/>
    <xf numFmtId="0" fontId="7" fillId="0" borderId="0"/>
    <xf numFmtId="0" fontId="2" fillId="0" borderId="0"/>
    <xf numFmtId="0" fontId="7" fillId="0" borderId="0"/>
    <xf numFmtId="0" fontId="3" fillId="0" borderId="0"/>
    <xf numFmtId="0" fontId="2" fillId="0" borderId="0"/>
    <xf numFmtId="0" fontId="6" fillId="0" borderId="0"/>
    <xf numFmtId="0" fontId="3" fillId="0" borderId="0"/>
    <xf numFmtId="165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0" fillId="3" borderId="3" applyNumberFormat="0" applyAlignment="0" applyProtection="0"/>
    <xf numFmtId="0" fontId="11" fillId="4" borderId="0" applyNumberFormat="0" applyBorder="0" applyAlignment="0" applyProtection="0"/>
  </cellStyleXfs>
  <cellXfs count="157">
    <xf numFmtId="0" fontId="0" fillId="0" borderId="0" xfId="0"/>
    <xf numFmtId="0" fontId="12" fillId="0" borderId="0" xfId="0" applyFont="1" applyFill="1"/>
    <xf numFmtId="0" fontId="12" fillId="0" borderId="0" xfId="0" applyFont="1"/>
    <xf numFmtId="0" fontId="9" fillId="5" borderId="1" xfId="0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left" vertical="center" wrapText="1"/>
    </xf>
    <xf numFmtId="0" fontId="18" fillId="0" borderId="0" xfId="0" applyFont="1" applyBorder="1"/>
    <xf numFmtId="169" fontId="18" fillId="0" borderId="0" xfId="0" applyNumberFormat="1" applyFont="1" applyBorder="1" applyAlignment="1"/>
    <xf numFmtId="0" fontId="12" fillId="0" borderId="0" xfId="0" applyFont="1" applyAlignment="1">
      <alignment vertical="center"/>
    </xf>
    <xf numFmtId="0" fontId="21" fillId="0" borderId="0" xfId="0" applyFont="1"/>
    <xf numFmtId="167" fontId="17" fillId="2" borderId="0" xfId="0" applyNumberFormat="1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69" fontId="12" fillId="0" borderId="0" xfId="0" applyNumberFormat="1" applyFont="1" applyFill="1" applyAlignment="1"/>
    <xf numFmtId="169" fontId="21" fillId="0" borderId="0" xfId="0" applyNumberFormat="1" applyFont="1" applyFill="1" applyAlignment="1"/>
    <xf numFmtId="169" fontId="18" fillId="0" borderId="0" xfId="0" applyNumberFormat="1" applyFont="1" applyFill="1" applyBorder="1" applyAlignment="1"/>
    <xf numFmtId="0" fontId="12" fillId="0" borderId="0" xfId="0" applyFont="1" applyFill="1" applyAlignment="1"/>
    <xf numFmtId="0" fontId="12" fillId="0" borderId="0" xfId="0" applyFont="1" applyFill="1" applyAlignment="1">
      <alignment vertical="center"/>
    </xf>
    <xf numFmtId="167" fontId="17" fillId="0" borderId="0" xfId="0" applyNumberFormat="1" applyFont="1" applyFill="1" applyBorder="1" applyAlignment="1">
      <alignment vertical="center" wrapText="1"/>
    </xf>
    <xf numFmtId="0" fontId="16" fillId="5" borderId="1" xfId="0" applyFont="1" applyFill="1" applyBorder="1" applyAlignment="1"/>
    <xf numFmtId="0" fontId="15" fillId="5" borderId="1" xfId="0" applyFont="1" applyFill="1" applyBorder="1" applyAlignment="1">
      <alignment horizontal="left" vertical="center" wrapText="1"/>
    </xf>
    <xf numFmtId="167" fontId="8" fillId="5" borderId="1" xfId="0" applyNumberFormat="1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168" fontId="8" fillId="5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right" vertical="center" wrapText="1"/>
    </xf>
    <xf numFmtId="2" fontId="8" fillId="5" borderId="1" xfId="0" applyNumberFormat="1" applyFont="1" applyFill="1" applyBorder="1" applyAlignment="1">
      <alignment horizontal="right" vertical="center" wrapText="1"/>
    </xf>
    <xf numFmtId="167" fontId="17" fillId="5" borderId="4" xfId="0" applyNumberFormat="1" applyFont="1" applyFill="1" applyBorder="1" applyAlignment="1">
      <alignment vertical="center" wrapText="1"/>
    </xf>
    <xf numFmtId="169" fontId="18" fillId="5" borderId="0" xfId="0" applyNumberFormat="1" applyFont="1" applyFill="1" applyBorder="1" applyAlignment="1"/>
    <xf numFmtId="0" fontId="18" fillId="5" borderId="0" xfId="0" applyFont="1" applyFill="1" applyBorder="1"/>
    <xf numFmtId="169" fontId="8" fillId="5" borderId="0" xfId="0" applyNumberFormat="1" applyFont="1" applyFill="1" applyBorder="1" applyAlignment="1"/>
    <xf numFmtId="167" fontId="17" fillId="5" borderId="0" xfId="0" applyNumberFormat="1" applyFont="1" applyFill="1" applyBorder="1" applyAlignment="1">
      <alignment vertical="center" wrapText="1"/>
    </xf>
    <xf numFmtId="169" fontId="19" fillId="5" borderId="0" xfId="0" applyNumberFormat="1" applyFont="1" applyFill="1" applyBorder="1" applyAlignment="1"/>
    <xf numFmtId="0" fontId="15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/>
    <xf numFmtId="0" fontId="20" fillId="5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170" fontId="9" fillId="0" borderId="1" xfId="17" applyNumberFormat="1" applyFont="1" applyFill="1" applyBorder="1" applyAlignment="1">
      <alignment horizontal="center" vertical="center" wrapText="1"/>
    </xf>
    <xf numFmtId="2" fontId="8" fillId="5" borderId="1" xfId="18" applyNumberFormat="1" applyFont="1" applyFill="1" applyBorder="1" applyAlignment="1">
      <alignment vertical="center"/>
    </xf>
    <xf numFmtId="171" fontId="12" fillId="0" borderId="0" xfId="0" applyNumberFormat="1" applyFont="1"/>
    <xf numFmtId="171" fontId="12" fillId="0" borderId="0" xfId="0" applyNumberFormat="1" applyFont="1" applyFill="1"/>
    <xf numFmtId="0" fontId="12" fillId="7" borderId="0" xfId="0" applyFont="1" applyFill="1"/>
    <xf numFmtId="0" fontId="12" fillId="6" borderId="0" xfId="0" applyFont="1" applyFill="1"/>
    <xf numFmtId="0" fontId="12" fillId="0" borderId="0" xfId="19" applyFont="1" applyFill="1"/>
    <xf numFmtId="0" fontId="12" fillId="7" borderId="0" xfId="19" applyFont="1" applyFill="1"/>
    <xf numFmtId="0" fontId="12" fillId="0" borderId="0" xfId="0" applyFont="1" applyFill="1" applyBorder="1"/>
    <xf numFmtId="0" fontId="12" fillId="7" borderId="0" xfId="0" applyFont="1" applyFill="1" applyBorder="1"/>
    <xf numFmtId="0" fontId="16" fillId="0" borderId="0" xfId="0" applyFont="1" applyFill="1" applyBorder="1"/>
    <xf numFmtId="0" fontId="16" fillId="0" borderId="0" xfId="0" applyFont="1" applyFill="1"/>
    <xf numFmtId="171" fontId="12" fillId="0" borderId="0" xfId="0" applyNumberFormat="1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12" fillId="6" borderId="0" xfId="0" applyFont="1" applyFill="1" applyBorder="1"/>
    <xf numFmtId="170" fontId="12" fillId="6" borderId="0" xfId="17" applyNumberFormat="1" applyFont="1" applyFill="1"/>
    <xf numFmtId="170" fontId="12" fillId="0" borderId="0" xfId="17" applyNumberFormat="1" applyFont="1" applyFill="1"/>
    <xf numFmtId="171" fontId="12" fillId="6" borderId="0" xfId="0" applyNumberFormat="1" applyFont="1" applyFill="1"/>
    <xf numFmtId="0" fontId="9" fillId="0" borderId="0" xfId="0" applyFont="1" applyFill="1" applyBorder="1" applyAlignment="1">
      <alignment vertical="center"/>
    </xf>
    <xf numFmtId="170" fontId="12" fillId="7" borderId="0" xfId="17" applyNumberFormat="1" applyFont="1" applyFill="1"/>
    <xf numFmtId="0" fontId="13" fillId="6" borderId="0" xfId="0" applyFont="1" applyFill="1" applyBorder="1"/>
    <xf numFmtId="0" fontId="13" fillId="6" borderId="0" xfId="0" applyFont="1" applyFill="1"/>
    <xf numFmtId="170" fontId="13" fillId="6" borderId="0" xfId="17" applyNumberFormat="1" applyFont="1" applyFill="1"/>
    <xf numFmtId="168" fontId="12" fillId="6" borderId="0" xfId="0" applyNumberFormat="1" applyFont="1" applyFill="1"/>
    <xf numFmtId="0" fontId="12" fillId="0" borderId="0" xfId="0" applyFont="1" applyBorder="1"/>
    <xf numFmtId="168" fontId="12" fillId="0" borderId="0" xfId="0" applyNumberFormat="1" applyFont="1"/>
    <xf numFmtId="0" fontId="13" fillId="0" borderId="0" xfId="0" applyFont="1" applyFill="1"/>
    <xf numFmtId="0" fontId="9" fillId="0" borderId="1" xfId="0" applyFont="1" applyFill="1" applyBorder="1" applyAlignment="1">
      <alignment horizontal="center" vertical="center"/>
    </xf>
    <xf numFmtId="164" fontId="9" fillId="0" borderId="1" xfId="17" applyFont="1" applyFill="1" applyBorder="1" applyAlignment="1">
      <alignment horizontal="right" vertical="center" wrapText="1"/>
    </xf>
    <xf numFmtId="2" fontId="9" fillId="0" borderId="1" xfId="0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/>
    <xf numFmtId="2" fontId="9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170" fontId="9" fillId="0" borderId="1" xfId="17" applyNumberFormat="1" applyFont="1" applyFill="1" applyBorder="1" applyAlignment="1">
      <alignment horizontal="center" wrapText="1"/>
    </xf>
    <xf numFmtId="2" fontId="9" fillId="0" borderId="1" xfId="18" applyNumberFormat="1" applyFont="1" applyFill="1" applyBorder="1"/>
    <xf numFmtId="2" fontId="9" fillId="0" borderId="1" xfId="0" applyNumberFormat="1" applyFont="1" applyFill="1" applyBorder="1" applyAlignment="1">
      <alignment wrapText="1"/>
    </xf>
    <xf numFmtId="0" fontId="9" fillId="0" borderId="1" xfId="0" applyFont="1" applyFill="1" applyBorder="1" applyAlignment="1"/>
    <xf numFmtId="2" fontId="9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wrapText="1"/>
    </xf>
    <xf numFmtId="2" fontId="9" fillId="0" borderId="1" xfId="0" applyNumberFormat="1" applyFont="1" applyFill="1" applyBorder="1" applyAlignment="1">
      <alignment horizontal="right" wrapText="1"/>
    </xf>
    <xf numFmtId="164" fontId="9" fillId="0" borderId="1" xfId="17" applyFont="1" applyFill="1" applyBorder="1" applyAlignment="1">
      <alignment horizontal="right" wrapText="1"/>
    </xf>
    <xf numFmtId="0" fontId="15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/>
    </xf>
    <xf numFmtId="164" fontId="9" fillId="0" borderId="1" xfId="17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left" vertical="center" wrapText="1"/>
    </xf>
    <xf numFmtId="170" fontId="8" fillId="0" borderId="1" xfId="17" applyNumberFormat="1" applyFont="1" applyFill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vertical="center" wrapText="1"/>
    </xf>
    <xf numFmtId="164" fontId="8" fillId="0" borderId="1" xfId="17" applyNumberFormat="1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right" vertical="center" wrapText="1"/>
    </xf>
    <xf numFmtId="164" fontId="8" fillId="0" borderId="1" xfId="17" applyFont="1" applyFill="1" applyBorder="1" applyAlignment="1">
      <alignment horizontal="right" vertical="center" wrapText="1"/>
    </xf>
    <xf numFmtId="2" fontId="8" fillId="0" borderId="1" xfId="0" applyNumberFormat="1" applyFont="1" applyFill="1" applyBorder="1" applyAlignment="1">
      <alignment horizontal="right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168" fontId="9" fillId="0" borderId="1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vertical="center" wrapText="1"/>
    </xf>
    <xf numFmtId="169" fontId="9" fillId="0" borderId="1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right" vertical="center" wrapText="1"/>
    </xf>
    <xf numFmtId="167" fontId="15" fillId="0" borderId="1" xfId="0" applyNumberFormat="1" applyFont="1" applyFill="1" applyBorder="1" applyAlignment="1">
      <alignment vertical="center" wrapText="1"/>
    </xf>
    <xf numFmtId="0" fontId="23" fillId="0" borderId="1" xfId="0" applyFont="1" applyFill="1" applyBorder="1" applyAlignment="1">
      <alignment vertical="center"/>
    </xf>
    <xf numFmtId="167" fontId="8" fillId="0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/>
    <xf numFmtId="0" fontId="9" fillId="0" borderId="5" xfId="0" applyFont="1" applyFill="1" applyBorder="1" applyAlignment="1">
      <alignment vertical="center"/>
    </xf>
    <xf numFmtId="0" fontId="13" fillId="0" borderId="5" xfId="0" applyFont="1" applyFill="1" applyBorder="1"/>
    <xf numFmtId="168" fontId="8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0" fillId="5" borderId="0" xfId="0" applyFill="1"/>
    <xf numFmtId="0" fontId="0" fillId="5" borderId="5" xfId="0" applyFill="1" applyBorder="1"/>
    <xf numFmtId="0" fontId="0" fillId="0" borderId="0" xfId="0" applyFill="1"/>
    <xf numFmtId="170" fontId="0" fillId="0" borderId="0" xfId="17" applyNumberFormat="1" applyFont="1" applyFill="1"/>
    <xf numFmtId="0" fontId="12" fillId="0" borderId="0" xfId="0" applyFont="1" applyAlignment="1">
      <alignment horizontal="right" wrapText="1"/>
    </xf>
    <xf numFmtId="170" fontId="0" fillId="0" borderId="0" xfId="17" applyNumberFormat="1" applyFont="1"/>
    <xf numFmtId="0" fontId="24" fillId="0" borderId="0" xfId="0" applyFont="1"/>
    <xf numFmtId="0" fontId="21" fillId="0" borderId="0" xfId="0" applyFont="1" applyAlignment="1">
      <alignment horizontal="right" wrapText="1"/>
    </xf>
    <xf numFmtId="170" fontId="24" fillId="0" borderId="0" xfId="17" applyNumberFormat="1" applyFont="1"/>
    <xf numFmtId="171" fontId="12" fillId="8" borderId="0" xfId="0" applyNumberFormat="1" applyFont="1" applyFill="1"/>
    <xf numFmtId="169" fontId="12" fillId="7" borderId="0" xfId="0" applyNumberFormat="1" applyFont="1" applyFill="1"/>
    <xf numFmtId="0" fontId="21" fillId="0" borderId="0" xfId="0" applyFont="1" applyFill="1" applyAlignment="1">
      <alignment vertical="center"/>
    </xf>
    <xf numFmtId="167" fontId="17" fillId="0" borderId="4" xfId="0" applyNumberFormat="1" applyFont="1" applyFill="1" applyBorder="1" applyAlignment="1">
      <alignment vertical="center" wrapText="1"/>
    </xf>
    <xf numFmtId="172" fontId="12" fillId="7" borderId="0" xfId="0" applyNumberFormat="1" applyFont="1" applyFill="1"/>
    <xf numFmtId="172" fontId="12" fillId="0" borderId="0" xfId="0" applyNumberFormat="1" applyFont="1" applyFill="1"/>
    <xf numFmtId="0" fontId="25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vertical="center" wrapText="1"/>
    </xf>
    <xf numFmtId="2" fontId="25" fillId="0" borderId="1" xfId="0" applyNumberFormat="1" applyFont="1" applyFill="1" applyBorder="1" applyAlignment="1">
      <alignment vertical="center" wrapText="1"/>
    </xf>
    <xf numFmtId="0" fontId="26" fillId="0" borderId="1" xfId="0" applyFont="1" applyFill="1" applyBorder="1" applyAlignment="1">
      <alignment vertical="center" wrapText="1"/>
    </xf>
    <xf numFmtId="170" fontId="25" fillId="0" borderId="1" xfId="17" applyNumberFormat="1" applyFont="1" applyFill="1" applyBorder="1" applyAlignment="1">
      <alignment horizontal="center" wrapText="1"/>
    </xf>
    <xf numFmtId="2" fontId="25" fillId="0" borderId="1" xfId="0" applyNumberFormat="1" applyFont="1" applyFill="1" applyBorder="1" applyAlignment="1">
      <alignment wrapText="1"/>
    </xf>
    <xf numFmtId="0" fontId="25" fillId="0" borderId="1" xfId="0" applyFont="1" applyFill="1" applyBorder="1" applyAlignment="1"/>
    <xf numFmtId="0" fontId="12" fillId="0" borderId="0" xfId="0" applyFont="1" applyFill="1" applyAlignment="1">
      <alignment horizontal="center" vertical="center"/>
    </xf>
    <xf numFmtId="170" fontId="9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171" fontId="12" fillId="7" borderId="0" xfId="0" applyNumberFormat="1" applyFont="1" applyFill="1"/>
    <xf numFmtId="169" fontId="8" fillId="0" borderId="1" xfId="0" applyNumberFormat="1" applyFont="1" applyFill="1" applyBorder="1" applyAlignment="1">
      <alignment horizontal="center" vertical="center" wrapText="1"/>
    </xf>
    <xf numFmtId="170" fontId="25" fillId="0" borderId="1" xfId="17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9" fontId="8" fillId="0" borderId="1" xfId="0" applyNumberFormat="1" applyFont="1" applyFill="1" applyBorder="1" applyAlignment="1">
      <alignment horizontal="center" vertical="center" wrapText="1"/>
    </xf>
    <xf numFmtId="16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7" fillId="5" borderId="0" xfId="0" applyFont="1" applyFill="1" applyBorder="1" applyAlignment="1">
      <alignment horizontal="right"/>
    </xf>
    <xf numFmtId="167" fontId="8" fillId="5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167" fontId="17" fillId="5" borderId="0" xfId="0" applyNumberFormat="1" applyFont="1" applyFill="1" applyBorder="1" applyAlignment="1">
      <alignment horizontal="left" wrapText="1"/>
    </xf>
    <xf numFmtId="0" fontId="22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166" fontId="8" fillId="5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wrapText="1"/>
    </xf>
    <xf numFmtId="167" fontId="15" fillId="0" borderId="1" xfId="0" applyNumberFormat="1" applyFont="1" applyFill="1" applyBorder="1" applyAlignment="1">
      <alignment horizontal="center" vertical="center" wrapText="1"/>
    </xf>
  </cellXfs>
  <cellStyles count="20">
    <cellStyle name="Normal_Доходи" xfId="5"/>
    <cellStyle name="Вывод" xfId="18" builtinId="21"/>
    <cellStyle name="Звичайний 2" xfId="6"/>
    <cellStyle name="Звичайний 2 2" xfId="7"/>
    <cellStyle name="Звичайний 3" xfId="8"/>
    <cellStyle name="Звичайний 4" xfId="9"/>
    <cellStyle name="Звичайний 5" xfId="10"/>
    <cellStyle name="Звичайний 6" xfId="11"/>
    <cellStyle name="Звичайний 6 2" xfId="12"/>
    <cellStyle name="Звичайний_Додаток №8" xfId="13"/>
    <cellStyle name="Обычный" xfId="0" builtinId="0"/>
    <cellStyle name="Обычный 2" xfId="2"/>
    <cellStyle name="Обычный 2 2" xfId="14"/>
    <cellStyle name="Обычный 3" xfId="4"/>
    <cellStyle name="Обычный 4" xfId="1"/>
    <cellStyle name="Обычный 4 2" xfId="3"/>
    <cellStyle name="Плохой" xfId="19" builtinId="27"/>
    <cellStyle name="Финансовый" xfId="17" builtinId="3"/>
    <cellStyle name="Финансовый 2" xfId="16"/>
    <cellStyle name="Фінансовий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XJ139"/>
  <sheetViews>
    <sheetView showZeros="0" tabSelected="1" view="pageBreakPreview" topLeftCell="A121" zoomScale="90" zoomScaleNormal="90" zoomScaleSheetLayoutView="90" workbookViewId="0">
      <selection activeCell="E122" sqref="E122"/>
    </sheetView>
  </sheetViews>
  <sheetFormatPr defaultRowHeight="15" x14ac:dyDescent="0.25"/>
  <cols>
    <col min="1" max="1" width="10.85546875" style="1" customWidth="1"/>
    <col min="2" max="2" width="5.7109375" style="20" customWidth="1"/>
    <col min="3" max="3" width="67.42578125" style="11" customWidth="1"/>
    <col min="4" max="4" width="28.85546875" style="16" customWidth="1"/>
    <col min="5" max="6" width="18.7109375" style="2" customWidth="1"/>
    <col min="7" max="7" width="26.42578125" style="2" customWidth="1"/>
    <col min="8" max="8" width="9.140625" style="1"/>
    <col min="9" max="9" width="9.140625" style="2"/>
    <col min="10" max="10" width="17.7109375" style="2" customWidth="1"/>
    <col min="11" max="11" width="14.85546875" style="2" bestFit="1" customWidth="1"/>
    <col min="12" max="12" width="28" style="2" customWidth="1"/>
    <col min="13" max="14" width="13.5703125" style="2" bestFit="1" customWidth="1"/>
    <col min="15" max="15" width="9.140625" style="2"/>
    <col min="16" max="16" width="13.5703125" style="2" bestFit="1" customWidth="1"/>
    <col min="17" max="17" width="9.140625" style="2" customWidth="1"/>
    <col min="18" max="18" width="22.42578125" style="2" customWidth="1"/>
    <col min="19" max="16384" width="9.140625" style="2"/>
  </cols>
  <sheetData>
    <row r="2" spans="2:18" customFormat="1" ht="18.75" x14ac:dyDescent="0.3">
      <c r="B2" s="20"/>
      <c r="C2" s="11"/>
      <c r="D2" s="16"/>
      <c r="E2" s="115"/>
      <c r="F2" s="4" t="s">
        <v>33</v>
      </c>
      <c r="G2" s="2"/>
      <c r="J2" s="116"/>
      <c r="Q2" s="116"/>
    </row>
    <row r="3" spans="2:18" customFormat="1" ht="24.75" customHeight="1" x14ac:dyDescent="0.3">
      <c r="B3" s="20"/>
      <c r="C3" s="11"/>
      <c r="D3" s="16"/>
      <c r="E3" s="115"/>
      <c r="F3" s="5" t="s">
        <v>91</v>
      </c>
      <c r="G3" s="2"/>
      <c r="J3" s="116"/>
      <c r="Q3" s="116"/>
    </row>
    <row r="4" spans="2:18" s="117" customFormat="1" ht="20.25" customHeight="1" x14ac:dyDescent="0.3">
      <c r="B4" s="122"/>
      <c r="C4" s="14"/>
      <c r="D4" s="17"/>
      <c r="E4" s="118"/>
      <c r="F4" s="5" t="s">
        <v>89</v>
      </c>
      <c r="G4" s="12"/>
      <c r="J4" s="119"/>
      <c r="Q4" s="119"/>
    </row>
    <row r="5" spans="2:18" s="117" customFormat="1" ht="20.25" customHeight="1" x14ac:dyDescent="0.3">
      <c r="B5" s="122"/>
      <c r="C5" s="14"/>
      <c r="D5" s="17"/>
      <c r="E5" s="118"/>
      <c r="F5" s="5" t="s">
        <v>92</v>
      </c>
      <c r="G5" s="12"/>
      <c r="J5" s="119"/>
      <c r="Q5" s="119"/>
    </row>
    <row r="6" spans="2:18" s="117" customFormat="1" ht="20.25" customHeight="1" x14ac:dyDescent="0.25">
      <c r="B6" s="122"/>
      <c r="C6" s="14"/>
      <c r="D6" s="17"/>
      <c r="E6" s="118"/>
      <c r="F6" s="139" t="s">
        <v>93</v>
      </c>
      <c r="G6" s="139"/>
      <c r="J6" s="119"/>
      <c r="Q6" s="119"/>
    </row>
    <row r="7" spans="2:18" s="117" customFormat="1" ht="74.25" customHeight="1" x14ac:dyDescent="0.25">
      <c r="B7" s="122"/>
      <c r="C7" s="14"/>
      <c r="D7" s="17"/>
      <c r="E7" s="12"/>
      <c r="F7" s="139"/>
      <c r="G7" s="139"/>
      <c r="J7" s="119"/>
    </row>
    <row r="8" spans="2:18" s="117" customFormat="1" ht="20.25" customHeight="1" x14ac:dyDescent="0.3">
      <c r="B8" s="122"/>
      <c r="C8" s="14"/>
      <c r="D8" s="17"/>
      <c r="E8" s="118"/>
      <c r="F8" s="5"/>
      <c r="G8" s="12"/>
      <c r="Q8" s="119"/>
    </row>
    <row r="9" spans="2:18" ht="105.75" customHeight="1" x14ac:dyDescent="0.25">
      <c r="C9" s="140" t="s">
        <v>34</v>
      </c>
      <c r="D9" s="140"/>
      <c r="E9" s="140"/>
      <c r="F9" s="140"/>
      <c r="G9" s="140"/>
    </row>
    <row r="10" spans="2:18" ht="55.5" customHeight="1" x14ac:dyDescent="0.25">
      <c r="B10" s="144" t="s">
        <v>32</v>
      </c>
      <c r="C10" s="141" t="s">
        <v>0</v>
      </c>
      <c r="D10" s="142" t="s">
        <v>31</v>
      </c>
      <c r="E10" s="141" t="s">
        <v>27</v>
      </c>
      <c r="F10" s="141"/>
      <c r="G10" s="141"/>
      <c r="R10" s="43"/>
    </row>
    <row r="11" spans="2:18" ht="92.25" customHeight="1" x14ac:dyDescent="0.25">
      <c r="B11" s="145"/>
      <c r="C11" s="141"/>
      <c r="D11" s="143"/>
      <c r="E11" s="6" t="s">
        <v>1</v>
      </c>
      <c r="F11" s="6" t="s">
        <v>70</v>
      </c>
      <c r="G11" s="6" t="s">
        <v>30</v>
      </c>
    </row>
    <row r="12" spans="2:18" ht="18.75" x14ac:dyDescent="0.25">
      <c r="B12" s="7"/>
      <c r="C12" s="141" t="s">
        <v>8</v>
      </c>
      <c r="D12" s="141"/>
      <c r="E12" s="141"/>
      <c r="F12" s="141"/>
      <c r="G12" s="141"/>
    </row>
    <row r="13" spans="2:18" s="1" customFormat="1" ht="18.75" customHeight="1" x14ac:dyDescent="0.25">
      <c r="B13" s="144" t="s">
        <v>3</v>
      </c>
      <c r="C13" s="144"/>
      <c r="D13" s="144"/>
      <c r="E13" s="144"/>
      <c r="F13" s="144"/>
      <c r="G13" s="144"/>
      <c r="R13" s="44"/>
    </row>
    <row r="14" spans="2:18" s="1" customFormat="1" ht="18.75" customHeight="1" x14ac:dyDescent="0.25">
      <c r="B14" s="148" t="s">
        <v>19</v>
      </c>
      <c r="C14" s="148"/>
      <c r="D14" s="148"/>
      <c r="E14" s="148"/>
      <c r="F14" s="148"/>
      <c r="G14" s="148"/>
    </row>
    <row r="15" spans="2:18" s="1" customFormat="1" ht="18.75" x14ac:dyDescent="0.25">
      <c r="B15" s="90"/>
      <c r="C15" s="154" t="s">
        <v>38</v>
      </c>
      <c r="D15" s="154"/>
      <c r="E15" s="154"/>
      <c r="F15" s="154"/>
      <c r="G15" s="154"/>
    </row>
    <row r="16" spans="2:18" s="1" customFormat="1" ht="37.5" x14ac:dyDescent="0.25">
      <c r="B16" s="68">
        <v>1</v>
      </c>
      <c r="C16" s="8" t="s">
        <v>37</v>
      </c>
      <c r="D16" s="41">
        <v>33147.785000000003</v>
      </c>
      <c r="E16" s="28"/>
      <c r="F16" s="3"/>
      <c r="G16" s="38"/>
    </row>
    <row r="17" spans="1:11" s="45" customFormat="1" ht="19.5" customHeight="1" x14ac:dyDescent="0.25">
      <c r="A17" s="1"/>
      <c r="B17" s="7"/>
      <c r="C17" s="23" t="s">
        <v>10</v>
      </c>
      <c r="D17" s="134">
        <f>SUM(D16)</f>
        <v>33147.785000000003</v>
      </c>
      <c r="E17" s="28"/>
      <c r="F17" s="37"/>
      <c r="G17" s="22"/>
      <c r="H17" s="1"/>
    </row>
    <row r="18" spans="1:11" s="46" customFormat="1" ht="37.5" x14ac:dyDescent="0.25">
      <c r="A18" s="1"/>
      <c r="B18" s="7"/>
      <c r="C18" s="24" t="s">
        <v>11</v>
      </c>
      <c r="D18" s="86">
        <f>SUM(D17)</f>
        <v>33147.785000000003</v>
      </c>
      <c r="E18" s="29"/>
      <c r="F18" s="25"/>
      <c r="G18" s="22"/>
      <c r="H18" s="1"/>
    </row>
    <row r="19" spans="1:11" s="1" customFormat="1" ht="18.75" customHeight="1" x14ac:dyDescent="0.25">
      <c r="B19" s="154" t="s">
        <v>5</v>
      </c>
      <c r="C19" s="154"/>
      <c r="D19" s="154"/>
      <c r="E19" s="154"/>
      <c r="F19" s="154"/>
      <c r="G19" s="154"/>
    </row>
    <row r="20" spans="1:11" s="1" customFormat="1" ht="18.75" x14ac:dyDescent="0.25">
      <c r="B20" s="90"/>
      <c r="C20" s="154" t="s">
        <v>29</v>
      </c>
      <c r="D20" s="154"/>
      <c r="E20" s="154"/>
      <c r="F20" s="154"/>
      <c r="G20" s="154"/>
      <c r="K20" s="44">
        <f>D18+D64</f>
        <v>458557.34726000007</v>
      </c>
    </row>
    <row r="21" spans="1:11" s="1" customFormat="1" ht="37.5" x14ac:dyDescent="0.25">
      <c r="B21" s="68">
        <v>2</v>
      </c>
      <c r="C21" s="40" t="s">
        <v>80</v>
      </c>
      <c r="D21" s="41">
        <v>9000</v>
      </c>
      <c r="E21" s="70"/>
      <c r="F21" s="90"/>
      <c r="G21" s="135"/>
    </row>
    <row r="22" spans="1:11" s="45" customFormat="1" ht="19.5" customHeight="1" x14ac:dyDescent="0.25">
      <c r="A22" s="1"/>
      <c r="B22" s="7"/>
      <c r="C22" s="23" t="s">
        <v>10</v>
      </c>
      <c r="D22" s="134">
        <f>SUM(D21)</f>
        <v>9000</v>
      </c>
      <c r="E22" s="28">
        <f>SUM(E21)</f>
        <v>0</v>
      </c>
      <c r="F22" s="37"/>
      <c r="G22" s="39"/>
      <c r="H22" s="1"/>
    </row>
    <row r="23" spans="1:11" s="46" customFormat="1" ht="37.5" x14ac:dyDescent="0.25">
      <c r="A23" s="1"/>
      <c r="B23" s="7"/>
      <c r="C23" s="24" t="s">
        <v>12</v>
      </c>
      <c r="D23" s="86">
        <f>SUM(D22)</f>
        <v>9000</v>
      </c>
      <c r="E23" s="3">
        <f ca="1">SUM(E23+G22)</f>
        <v>0</v>
      </c>
      <c r="F23" s="3"/>
      <c r="G23" s="26"/>
      <c r="H23" s="1"/>
      <c r="K23" s="58"/>
    </row>
    <row r="24" spans="1:11" s="46" customFormat="1" ht="37.5" x14ac:dyDescent="0.25">
      <c r="A24" s="1"/>
      <c r="B24" s="7"/>
      <c r="C24" s="24" t="s">
        <v>6</v>
      </c>
      <c r="D24" s="86">
        <f>SUM(D23+D18)</f>
        <v>42147.785000000003</v>
      </c>
      <c r="E24" s="42">
        <f>E18</f>
        <v>0</v>
      </c>
      <c r="F24" s="3"/>
      <c r="G24" s="27"/>
      <c r="H24" s="1"/>
      <c r="K24" s="58">
        <f>D31+D32+D40+D43+D46+D47+D52+D60+D61</f>
        <v>71806.974000000002</v>
      </c>
    </row>
    <row r="25" spans="1:11" s="1" customFormat="1" ht="18.75" customHeight="1" x14ac:dyDescent="0.25">
      <c r="B25" s="153" t="s">
        <v>2</v>
      </c>
      <c r="C25" s="153"/>
      <c r="D25" s="153"/>
      <c r="E25" s="153"/>
      <c r="F25" s="153"/>
      <c r="G25" s="153"/>
      <c r="K25" s="44">
        <f>K24+8577.426</f>
        <v>80384.399999999994</v>
      </c>
    </row>
    <row r="26" spans="1:11" s="1" customFormat="1" ht="18.75" customHeight="1" x14ac:dyDescent="0.3">
      <c r="B26" s="155" t="s">
        <v>21</v>
      </c>
      <c r="C26" s="155"/>
      <c r="D26" s="155"/>
      <c r="E26" s="155"/>
      <c r="F26" s="155"/>
      <c r="G26" s="155"/>
    </row>
    <row r="27" spans="1:11" s="1" customFormat="1" ht="18.75" customHeight="1" x14ac:dyDescent="0.25">
      <c r="B27" s="148" t="s">
        <v>40</v>
      </c>
      <c r="C27" s="148"/>
      <c r="D27" s="148"/>
      <c r="E27" s="148"/>
      <c r="F27" s="148"/>
      <c r="G27" s="148"/>
    </row>
    <row r="28" spans="1:11" s="1" customFormat="1" ht="18.75" x14ac:dyDescent="0.25">
      <c r="B28" s="68">
        <v>3</v>
      </c>
      <c r="C28" s="40" t="s">
        <v>56</v>
      </c>
      <c r="D28" s="41">
        <v>35000</v>
      </c>
      <c r="E28" s="69"/>
      <c r="F28" s="70"/>
      <c r="G28" s="71"/>
    </row>
    <row r="29" spans="1:11" s="45" customFormat="1" ht="56.25" x14ac:dyDescent="0.25">
      <c r="A29" s="1"/>
      <c r="B29" s="68">
        <v>4</v>
      </c>
      <c r="C29" s="40" t="s">
        <v>85</v>
      </c>
      <c r="D29" s="41">
        <v>10944.258</v>
      </c>
      <c r="E29" s="69">
        <v>2.8</v>
      </c>
      <c r="F29" s="70"/>
      <c r="G29" s="71"/>
      <c r="H29" s="1"/>
    </row>
    <row r="30" spans="1:11" s="45" customFormat="1" ht="18.75" x14ac:dyDescent="0.25">
      <c r="A30" s="1"/>
      <c r="B30" s="68">
        <v>5</v>
      </c>
      <c r="C30" s="40" t="s">
        <v>55</v>
      </c>
      <c r="D30" s="41">
        <v>13019.575999999999</v>
      </c>
      <c r="E30" s="69"/>
      <c r="F30" s="70"/>
      <c r="G30" s="71"/>
      <c r="H30" s="1"/>
    </row>
    <row r="31" spans="1:11" s="1" customFormat="1" ht="37.5" x14ac:dyDescent="0.25">
      <c r="B31" s="68">
        <v>6</v>
      </c>
      <c r="C31" s="40" t="s">
        <v>77</v>
      </c>
      <c r="D31" s="41">
        <v>2834.29</v>
      </c>
      <c r="E31" s="72"/>
      <c r="F31" s="70">
        <v>6</v>
      </c>
      <c r="G31" s="71"/>
      <c r="K31" s="44"/>
    </row>
    <row r="32" spans="1:11" s="1" customFormat="1" ht="37.5" x14ac:dyDescent="0.25">
      <c r="B32" s="68">
        <v>7</v>
      </c>
      <c r="C32" s="40" t="s">
        <v>57</v>
      </c>
      <c r="D32" s="41">
        <v>2701.8049999999998</v>
      </c>
      <c r="E32" s="72"/>
      <c r="F32" s="70">
        <v>36.5</v>
      </c>
      <c r="G32" s="71"/>
    </row>
    <row r="33" spans="1:1310" s="45" customFormat="1" ht="18.75" x14ac:dyDescent="0.3">
      <c r="A33" s="1"/>
      <c r="B33" s="68"/>
      <c r="C33" s="73" t="s">
        <v>10</v>
      </c>
      <c r="D33" s="74">
        <f>SUM(D28:D32)</f>
        <v>64499.929000000004</v>
      </c>
      <c r="E33" s="75">
        <f>SUM(E28:E32)</f>
        <v>2.8</v>
      </c>
      <c r="F33" s="76">
        <f>SUM(F28:F32)</f>
        <v>42.5</v>
      </c>
      <c r="G33" s="77"/>
      <c r="H33" s="1"/>
    </row>
    <row r="34" spans="1:1310" s="47" customFormat="1" ht="18.75" customHeight="1" x14ac:dyDescent="0.25">
      <c r="B34" s="148" t="s">
        <v>18</v>
      </c>
      <c r="C34" s="148"/>
      <c r="D34" s="148"/>
      <c r="E34" s="148"/>
      <c r="F34" s="148"/>
      <c r="G34" s="148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"/>
      <c r="NH34" s="1"/>
      <c r="NI34" s="1"/>
      <c r="NJ34" s="1"/>
      <c r="NK34" s="1"/>
      <c r="NL34" s="1"/>
      <c r="NM34" s="1"/>
      <c r="NN34" s="1"/>
      <c r="NO34" s="1"/>
      <c r="NP34" s="1"/>
      <c r="NQ34" s="1"/>
      <c r="NR34" s="1"/>
      <c r="NS34" s="1"/>
      <c r="NT34" s="1"/>
      <c r="NU34" s="1"/>
      <c r="NV34" s="1"/>
      <c r="NW34" s="1"/>
      <c r="NX34" s="1"/>
      <c r="NY34" s="1"/>
      <c r="NZ34" s="1"/>
      <c r="OA34" s="1"/>
      <c r="OB34" s="1"/>
      <c r="OC34" s="1"/>
      <c r="OD34" s="1"/>
      <c r="OE34" s="1"/>
      <c r="OF34" s="1"/>
      <c r="OG34" s="1"/>
      <c r="OH34" s="1"/>
      <c r="OI34" s="1"/>
      <c r="OJ34" s="1"/>
      <c r="OK34" s="1"/>
      <c r="OL34" s="1"/>
      <c r="OM34" s="1"/>
      <c r="ON34" s="1"/>
      <c r="OO34" s="1"/>
      <c r="OP34" s="1"/>
      <c r="OQ34" s="1"/>
      <c r="OR34" s="1"/>
      <c r="OS34" s="1"/>
      <c r="OT34" s="1"/>
      <c r="OU34" s="1"/>
      <c r="OV34" s="1"/>
      <c r="OW34" s="1"/>
      <c r="OX34" s="1"/>
      <c r="OY34" s="1"/>
      <c r="OZ34" s="1"/>
      <c r="PA34" s="1"/>
      <c r="PB34" s="1"/>
      <c r="PC34" s="1"/>
      <c r="PD34" s="1"/>
      <c r="PE34" s="1"/>
      <c r="PF34" s="1"/>
      <c r="PG34" s="1"/>
      <c r="PH34" s="1"/>
      <c r="PI34" s="1"/>
      <c r="PJ34" s="1"/>
      <c r="PK34" s="1"/>
      <c r="PL34" s="1"/>
      <c r="PM34" s="1"/>
      <c r="PN34" s="1"/>
      <c r="PO34" s="1"/>
      <c r="PP34" s="1"/>
      <c r="PQ34" s="1"/>
      <c r="PR34" s="1"/>
      <c r="PS34" s="1"/>
      <c r="PT34" s="1"/>
      <c r="PU34" s="1"/>
      <c r="PV34" s="1"/>
      <c r="PW34" s="1"/>
      <c r="PX34" s="1"/>
      <c r="PY34" s="1"/>
      <c r="PZ34" s="1"/>
      <c r="QA34" s="1"/>
      <c r="QB34" s="1"/>
      <c r="QC34" s="1"/>
      <c r="QD34" s="1"/>
      <c r="QE34" s="1"/>
      <c r="QF34" s="1"/>
      <c r="QG34" s="1"/>
      <c r="QH34" s="1"/>
      <c r="QI34" s="1"/>
      <c r="QJ34" s="1"/>
      <c r="QK34" s="1"/>
      <c r="QL34" s="1"/>
      <c r="QM34" s="1"/>
      <c r="QN34" s="1"/>
      <c r="QO34" s="1"/>
      <c r="QP34" s="1"/>
      <c r="QQ34" s="1"/>
      <c r="QR34" s="1"/>
      <c r="QS34" s="1"/>
      <c r="QT34" s="1"/>
      <c r="QU34" s="1"/>
      <c r="QV34" s="1"/>
      <c r="QW34" s="1"/>
      <c r="QX34" s="1"/>
      <c r="QY34" s="1"/>
      <c r="QZ34" s="1"/>
      <c r="RA34" s="1"/>
      <c r="RB34" s="1"/>
      <c r="RC34" s="1"/>
      <c r="RD34" s="1"/>
      <c r="RE34" s="1"/>
      <c r="RF34" s="1"/>
      <c r="RG34" s="1"/>
      <c r="RH34" s="1"/>
      <c r="RI34" s="1"/>
      <c r="RJ34" s="1"/>
      <c r="RK34" s="1"/>
      <c r="RL34" s="1"/>
      <c r="RM34" s="1"/>
      <c r="RN34" s="1"/>
      <c r="RO34" s="1"/>
      <c r="RP34" s="1"/>
      <c r="RQ34" s="1"/>
      <c r="RR34" s="1"/>
      <c r="RS34" s="1"/>
      <c r="RT34" s="1"/>
      <c r="RU34" s="1"/>
      <c r="RV34" s="1"/>
      <c r="RW34" s="1"/>
      <c r="RX34" s="1"/>
      <c r="RY34" s="1"/>
      <c r="RZ34" s="1"/>
      <c r="SA34" s="1"/>
      <c r="SB34" s="1"/>
      <c r="SC34" s="1"/>
      <c r="SD34" s="1"/>
      <c r="SE34" s="1"/>
      <c r="SF34" s="1"/>
      <c r="SG34" s="1"/>
      <c r="SH34" s="1"/>
      <c r="SI34" s="1"/>
      <c r="SJ34" s="1"/>
      <c r="SK34" s="1"/>
      <c r="SL34" s="1"/>
      <c r="SM34" s="1"/>
      <c r="SN34" s="1"/>
      <c r="SO34" s="1"/>
      <c r="SP34" s="1"/>
      <c r="SQ34" s="1"/>
      <c r="SR34" s="1"/>
      <c r="SS34" s="1"/>
      <c r="ST34" s="1"/>
      <c r="SU34" s="1"/>
      <c r="SV34" s="1"/>
      <c r="SW34" s="1"/>
      <c r="SX34" s="1"/>
      <c r="SY34" s="1"/>
      <c r="SZ34" s="1"/>
      <c r="TA34" s="1"/>
      <c r="TB34" s="1"/>
      <c r="TC34" s="1"/>
      <c r="TD34" s="1"/>
      <c r="TE34" s="1"/>
      <c r="TF34" s="1"/>
      <c r="TG34" s="1"/>
      <c r="TH34" s="1"/>
      <c r="TI34" s="1"/>
      <c r="TJ34" s="1"/>
      <c r="TK34" s="1"/>
      <c r="TL34" s="1"/>
      <c r="TM34" s="1"/>
      <c r="TN34" s="1"/>
      <c r="TO34" s="1"/>
      <c r="TP34" s="1"/>
      <c r="TQ34" s="1"/>
      <c r="TR34" s="1"/>
      <c r="TS34" s="1"/>
      <c r="TT34" s="1"/>
      <c r="TU34" s="1"/>
      <c r="TV34" s="1"/>
      <c r="TW34" s="1"/>
      <c r="TX34" s="1"/>
      <c r="TY34" s="1"/>
      <c r="TZ34" s="1"/>
      <c r="UA34" s="1"/>
      <c r="UB34" s="1"/>
      <c r="UC34" s="1"/>
      <c r="UD34" s="1"/>
      <c r="UE34" s="1"/>
      <c r="UF34" s="1"/>
      <c r="UG34" s="1"/>
      <c r="UH34" s="1"/>
      <c r="UI34" s="1"/>
      <c r="UJ34" s="1"/>
      <c r="UK34" s="1"/>
      <c r="UL34" s="1"/>
      <c r="UM34" s="1"/>
      <c r="UN34" s="1"/>
      <c r="UO34" s="1"/>
      <c r="UP34" s="1"/>
      <c r="UQ34" s="1"/>
      <c r="UR34" s="1"/>
      <c r="US34" s="1"/>
      <c r="UT34" s="1"/>
      <c r="UU34" s="1"/>
      <c r="UV34" s="1"/>
      <c r="UW34" s="1"/>
      <c r="UX34" s="1"/>
      <c r="UY34" s="1"/>
      <c r="UZ34" s="1"/>
      <c r="VA34" s="1"/>
      <c r="VB34" s="1"/>
      <c r="VC34" s="1"/>
      <c r="VD34" s="1"/>
      <c r="VE34" s="1"/>
      <c r="VF34" s="1"/>
      <c r="VG34" s="1"/>
      <c r="VH34" s="1"/>
      <c r="VI34" s="1"/>
      <c r="VJ34" s="1"/>
      <c r="VK34" s="1"/>
      <c r="VL34" s="1"/>
      <c r="VM34" s="1"/>
      <c r="VN34" s="1"/>
      <c r="VO34" s="1"/>
      <c r="VP34" s="1"/>
      <c r="VQ34" s="1"/>
      <c r="VR34" s="1"/>
      <c r="VS34" s="1"/>
      <c r="VT34" s="1"/>
      <c r="VU34" s="1"/>
      <c r="VV34" s="1"/>
      <c r="VW34" s="1"/>
      <c r="VX34" s="1"/>
      <c r="VY34" s="1"/>
      <c r="VZ34" s="1"/>
      <c r="WA34" s="1"/>
      <c r="WB34" s="1"/>
      <c r="WC34" s="1"/>
      <c r="WD34" s="1"/>
      <c r="WE34" s="1"/>
      <c r="WF34" s="1"/>
      <c r="WG34" s="1"/>
      <c r="WH34" s="1"/>
      <c r="WI34" s="1"/>
      <c r="WJ34" s="1"/>
      <c r="WK34" s="1"/>
      <c r="WL34" s="1"/>
      <c r="WM34" s="1"/>
      <c r="WN34" s="1"/>
      <c r="WO34" s="1"/>
      <c r="WP34" s="1"/>
      <c r="WQ34" s="1"/>
      <c r="WR34" s="1"/>
      <c r="WS34" s="1"/>
      <c r="WT34" s="1"/>
      <c r="WU34" s="1"/>
      <c r="WV34" s="1"/>
      <c r="WW34" s="1"/>
      <c r="WX34" s="1"/>
      <c r="WY34" s="1"/>
      <c r="WZ34" s="1"/>
      <c r="XA34" s="1"/>
      <c r="XB34" s="1"/>
      <c r="XC34" s="1"/>
      <c r="XD34" s="1"/>
      <c r="XE34" s="1"/>
      <c r="XF34" s="1"/>
      <c r="XG34" s="1"/>
      <c r="XH34" s="1"/>
      <c r="XI34" s="1"/>
      <c r="XJ34" s="1"/>
      <c r="XK34" s="1"/>
      <c r="XL34" s="1"/>
      <c r="XM34" s="1"/>
      <c r="XN34" s="1"/>
      <c r="XO34" s="1"/>
      <c r="XP34" s="1"/>
      <c r="XQ34" s="1"/>
      <c r="XR34" s="1"/>
      <c r="XS34" s="1"/>
      <c r="XT34" s="1"/>
      <c r="XU34" s="1"/>
      <c r="XV34" s="1"/>
      <c r="XW34" s="1"/>
      <c r="XX34" s="1"/>
      <c r="XY34" s="1"/>
      <c r="XZ34" s="1"/>
      <c r="YA34" s="1"/>
      <c r="YB34" s="1"/>
      <c r="YC34" s="1"/>
      <c r="YD34" s="1"/>
      <c r="YE34" s="1"/>
      <c r="YF34" s="1"/>
      <c r="YG34" s="1"/>
      <c r="YH34" s="1"/>
      <c r="YI34" s="1"/>
      <c r="YJ34" s="1"/>
      <c r="YK34" s="1"/>
      <c r="YL34" s="1"/>
      <c r="YM34" s="1"/>
      <c r="YN34" s="1"/>
      <c r="YO34" s="1"/>
      <c r="YP34" s="1"/>
      <c r="YQ34" s="1"/>
      <c r="YR34" s="1"/>
      <c r="YS34" s="1"/>
      <c r="YT34" s="1"/>
      <c r="YU34" s="1"/>
      <c r="YV34" s="1"/>
      <c r="YW34" s="1"/>
      <c r="YX34" s="1"/>
      <c r="YY34" s="1"/>
      <c r="YZ34" s="1"/>
      <c r="ZA34" s="1"/>
      <c r="ZB34" s="1"/>
      <c r="ZC34" s="1"/>
      <c r="ZD34" s="1"/>
      <c r="ZE34" s="1"/>
      <c r="ZF34" s="1"/>
      <c r="ZG34" s="1"/>
      <c r="ZH34" s="1"/>
      <c r="ZI34" s="1"/>
      <c r="ZJ34" s="1"/>
      <c r="ZK34" s="1"/>
      <c r="ZL34" s="1"/>
      <c r="ZM34" s="1"/>
      <c r="ZN34" s="1"/>
      <c r="ZO34" s="1"/>
      <c r="ZP34" s="1"/>
      <c r="ZQ34" s="1"/>
      <c r="ZR34" s="1"/>
      <c r="ZS34" s="1"/>
      <c r="ZT34" s="1"/>
      <c r="ZU34" s="1"/>
      <c r="ZV34" s="1"/>
      <c r="ZW34" s="1"/>
      <c r="ZX34" s="1"/>
      <c r="ZY34" s="1"/>
      <c r="ZZ34" s="1"/>
      <c r="AAA34" s="1"/>
      <c r="AAB34" s="1"/>
      <c r="AAC34" s="1"/>
      <c r="AAD34" s="1"/>
      <c r="AAE34" s="1"/>
      <c r="AAF34" s="1"/>
      <c r="AAG34" s="1"/>
      <c r="AAH34" s="1"/>
      <c r="AAI34" s="1"/>
      <c r="AAJ34" s="1"/>
      <c r="AAK34" s="1"/>
      <c r="AAL34" s="1"/>
      <c r="AAM34" s="1"/>
      <c r="AAN34" s="1"/>
      <c r="AAO34" s="1"/>
      <c r="AAP34" s="1"/>
      <c r="AAQ34" s="1"/>
      <c r="AAR34" s="1"/>
      <c r="AAS34" s="1"/>
      <c r="AAT34" s="1"/>
      <c r="AAU34" s="1"/>
      <c r="AAV34" s="1"/>
      <c r="AAW34" s="1"/>
      <c r="AAX34" s="1"/>
      <c r="AAY34" s="1"/>
      <c r="AAZ34" s="1"/>
      <c r="ABA34" s="1"/>
      <c r="ABB34" s="1"/>
      <c r="ABC34" s="1"/>
      <c r="ABD34" s="1"/>
      <c r="ABE34" s="1"/>
      <c r="ABF34" s="1"/>
      <c r="ABG34" s="1"/>
      <c r="ABH34" s="1"/>
      <c r="ABI34" s="1"/>
      <c r="ABJ34" s="1"/>
      <c r="ABK34" s="1"/>
      <c r="ABL34" s="1"/>
      <c r="ABM34" s="1"/>
      <c r="ABN34" s="1"/>
      <c r="ABO34" s="1"/>
      <c r="ABP34" s="1"/>
      <c r="ABQ34" s="1"/>
      <c r="ABR34" s="1"/>
      <c r="ABS34" s="1"/>
      <c r="ABT34" s="1"/>
      <c r="ABU34" s="1"/>
      <c r="ABV34" s="1"/>
      <c r="ABW34" s="1"/>
      <c r="ABX34" s="1"/>
      <c r="ABY34" s="1"/>
      <c r="ABZ34" s="1"/>
      <c r="ACA34" s="1"/>
      <c r="ACB34" s="1"/>
      <c r="ACC34" s="1"/>
      <c r="ACD34" s="1"/>
      <c r="ACE34" s="1"/>
      <c r="ACF34" s="1"/>
      <c r="ACG34" s="1"/>
      <c r="ACH34" s="1"/>
      <c r="ACI34" s="1"/>
      <c r="ACJ34" s="1"/>
      <c r="ACK34" s="1"/>
      <c r="ACL34" s="1"/>
      <c r="ACM34" s="1"/>
      <c r="ACN34" s="1"/>
      <c r="ACO34" s="1"/>
      <c r="ACP34" s="1"/>
      <c r="ACQ34" s="1"/>
      <c r="ACR34" s="1"/>
      <c r="ACS34" s="1"/>
      <c r="ACT34" s="1"/>
      <c r="ACU34" s="1"/>
      <c r="ACV34" s="1"/>
      <c r="ACW34" s="1"/>
      <c r="ACX34" s="1"/>
      <c r="ACY34" s="1"/>
      <c r="ACZ34" s="1"/>
      <c r="ADA34" s="1"/>
      <c r="ADB34" s="1"/>
      <c r="ADC34" s="1"/>
      <c r="ADD34" s="1"/>
      <c r="ADE34" s="1"/>
      <c r="ADF34" s="1"/>
      <c r="ADG34" s="1"/>
      <c r="ADH34" s="1"/>
      <c r="ADI34" s="1"/>
      <c r="ADJ34" s="1"/>
      <c r="ADK34" s="1"/>
      <c r="ADL34" s="1"/>
      <c r="ADM34" s="1"/>
      <c r="ADN34" s="1"/>
      <c r="ADO34" s="1"/>
      <c r="ADP34" s="1"/>
      <c r="ADQ34" s="1"/>
      <c r="ADR34" s="1"/>
      <c r="ADS34" s="1"/>
      <c r="ADT34" s="1"/>
      <c r="ADU34" s="1"/>
      <c r="ADV34" s="1"/>
      <c r="ADW34" s="1"/>
      <c r="ADX34" s="1"/>
      <c r="ADY34" s="1"/>
      <c r="ADZ34" s="1"/>
      <c r="AEA34" s="1"/>
      <c r="AEB34" s="1"/>
      <c r="AEC34" s="1"/>
      <c r="AED34" s="1"/>
      <c r="AEE34" s="1"/>
      <c r="AEF34" s="1"/>
      <c r="AEG34" s="1"/>
      <c r="AEH34" s="1"/>
      <c r="AEI34" s="1"/>
      <c r="AEJ34" s="1"/>
      <c r="AEK34" s="1"/>
      <c r="AEL34" s="1"/>
      <c r="AEM34" s="1"/>
      <c r="AEN34" s="1"/>
      <c r="AEO34" s="1"/>
      <c r="AEP34" s="1"/>
      <c r="AEQ34" s="1"/>
      <c r="AER34" s="1"/>
      <c r="AES34" s="1"/>
      <c r="AET34" s="1"/>
      <c r="AEU34" s="1"/>
      <c r="AEV34" s="1"/>
      <c r="AEW34" s="1"/>
      <c r="AEX34" s="1"/>
      <c r="AEY34" s="1"/>
      <c r="AEZ34" s="1"/>
      <c r="AFA34" s="1"/>
      <c r="AFB34" s="1"/>
      <c r="AFC34" s="1"/>
      <c r="AFD34" s="1"/>
      <c r="AFE34" s="1"/>
      <c r="AFF34" s="1"/>
      <c r="AFG34" s="1"/>
      <c r="AFH34" s="1"/>
      <c r="AFI34" s="1"/>
      <c r="AFJ34" s="1"/>
      <c r="AFK34" s="1"/>
      <c r="AFL34" s="1"/>
      <c r="AFM34" s="1"/>
      <c r="AFN34" s="1"/>
      <c r="AFO34" s="1"/>
      <c r="AFP34" s="1"/>
      <c r="AFQ34" s="1"/>
      <c r="AFR34" s="1"/>
      <c r="AFS34" s="1"/>
      <c r="AFT34" s="1"/>
      <c r="AFU34" s="1"/>
      <c r="AFV34" s="1"/>
      <c r="AFW34" s="1"/>
      <c r="AFX34" s="1"/>
      <c r="AFY34" s="1"/>
      <c r="AFZ34" s="1"/>
      <c r="AGA34" s="1"/>
      <c r="AGB34" s="1"/>
      <c r="AGC34" s="1"/>
      <c r="AGD34" s="1"/>
      <c r="AGE34" s="1"/>
      <c r="AGF34" s="1"/>
      <c r="AGG34" s="1"/>
      <c r="AGH34" s="1"/>
      <c r="AGI34" s="1"/>
      <c r="AGJ34" s="1"/>
      <c r="AGK34" s="1"/>
      <c r="AGL34" s="1"/>
      <c r="AGM34" s="1"/>
      <c r="AGN34" s="1"/>
      <c r="AGO34" s="1"/>
      <c r="AGP34" s="1"/>
      <c r="AGQ34" s="1"/>
      <c r="AGR34" s="1"/>
      <c r="AGS34" s="1"/>
      <c r="AGT34" s="1"/>
      <c r="AGU34" s="1"/>
      <c r="AGV34" s="1"/>
      <c r="AGW34" s="1"/>
      <c r="AGX34" s="1"/>
      <c r="AGY34" s="1"/>
      <c r="AGZ34" s="1"/>
      <c r="AHA34" s="1"/>
      <c r="AHB34" s="1"/>
      <c r="AHC34" s="1"/>
      <c r="AHD34" s="1"/>
      <c r="AHE34" s="1"/>
      <c r="AHF34" s="1"/>
      <c r="AHG34" s="1"/>
      <c r="AHH34" s="1"/>
      <c r="AHI34" s="1"/>
      <c r="AHJ34" s="1"/>
      <c r="AHK34" s="1"/>
      <c r="AHL34" s="1"/>
      <c r="AHM34" s="1"/>
      <c r="AHN34" s="1"/>
      <c r="AHO34" s="1"/>
      <c r="AHP34" s="1"/>
      <c r="AHQ34" s="1"/>
      <c r="AHR34" s="1"/>
      <c r="AHS34" s="1"/>
      <c r="AHT34" s="1"/>
      <c r="AHU34" s="1"/>
      <c r="AHV34" s="1"/>
      <c r="AHW34" s="1"/>
      <c r="AHX34" s="1"/>
      <c r="AHY34" s="1"/>
      <c r="AHZ34" s="1"/>
      <c r="AIA34" s="1"/>
      <c r="AIB34" s="1"/>
      <c r="AIC34" s="1"/>
      <c r="AID34" s="1"/>
      <c r="AIE34" s="1"/>
      <c r="AIF34" s="1"/>
      <c r="AIG34" s="1"/>
      <c r="AIH34" s="1"/>
      <c r="AII34" s="1"/>
      <c r="AIJ34" s="1"/>
      <c r="AIK34" s="1"/>
      <c r="AIL34" s="1"/>
      <c r="AIM34" s="1"/>
      <c r="AIN34" s="1"/>
      <c r="AIO34" s="1"/>
      <c r="AIP34" s="1"/>
      <c r="AIQ34" s="1"/>
      <c r="AIR34" s="1"/>
      <c r="AIS34" s="1"/>
      <c r="AIT34" s="1"/>
      <c r="AIU34" s="1"/>
      <c r="AIV34" s="1"/>
      <c r="AIW34" s="1"/>
      <c r="AIX34" s="1"/>
      <c r="AIY34" s="1"/>
      <c r="AIZ34" s="1"/>
      <c r="AJA34" s="1"/>
      <c r="AJB34" s="1"/>
      <c r="AJC34" s="1"/>
      <c r="AJD34" s="1"/>
      <c r="AJE34" s="1"/>
      <c r="AJF34" s="1"/>
      <c r="AJG34" s="1"/>
      <c r="AJH34" s="1"/>
      <c r="AJI34" s="1"/>
      <c r="AJJ34" s="1"/>
      <c r="AJK34" s="1"/>
      <c r="AJL34" s="1"/>
      <c r="AJM34" s="1"/>
      <c r="AJN34" s="1"/>
      <c r="AJO34" s="1"/>
      <c r="AJP34" s="1"/>
      <c r="AJQ34" s="1"/>
      <c r="AJR34" s="1"/>
      <c r="AJS34" s="1"/>
      <c r="AJT34" s="1"/>
      <c r="AJU34" s="1"/>
      <c r="AJV34" s="1"/>
      <c r="AJW34" s="1"/>
      <c r="AJX34" s="1"/>
      <c r="AJY34" s="1"/>
      <c r="AJZ34" s="1"/>
      <c r="AKA34" s="1"/>
      <c r="AKB34" s="1"/>
      <c r="AKC34" s="1"/>
      <c r="AKD34" s="1"/>
      <c r="AKE34" s="1"/>
      <c r="AKF34" s="1"/>
      <c r="AKG34" s="1"/>
      <c r="AKH34" s="1"/>
      <c r="AKI34" s="1"/>
      <c r="AKJ34" s="1"/>
      <c r="AKK34" s="1"/>
      <c r="AKL34" s="1"/>
      <c r="AKM34" s="1"/>
      <c r="AKN34" s="1"/>
      <c r="AKO34" s="1"/>
      <c r="AKP34" s="1"/>
      <c r="AKQ34" s="1"/>
      <c r="AKR34" s="1"/>
      <c r="AKS34" s="1"/>
      <c r="AKT34" s="1"/>
      <c r="AKU34" s="1"/>
      <c r="AKV34" s="1"/>
      <c r="AKW34" s="1"/>
      <c r="AKX34" s="1"/>
      <c r="AKY34" s="1"/>
      <c r="AKZ34" s="1"/>
      <c r="ALA34" s="1"/>
      <c r="ALB34" s="1"/>
      <c r="ALC34" s="1"/>
      <c r="ALD34" s="1"/>
      <c r="ALE34" s="1"/>
      <c r="ALF34" s="1"/>
      <c r="ALG34" s="1"/>
      <c r="ALH34" s="1"/>
      <c r="ALI34" s="1"/>
      <c r="ALJ34" s="1"/>
      <c r="ALK34" s="1"/>
      <c r="ALL34" s="1"/>
      <c r="ALM34" s="1"/>
      <c r="ALN34" s="1"/>
      <c r="ALO34" s="1"/>
      <c r="ALP34" s="1"/>
      <c r="ALQ34" s="1"/>
      <c r="ALR34" s="1"/>
      <c r="ALS34" s="1"/>
      <c r="ALT34" s="1"/>
      <c r="ALU34" s="1"/>
      <c r="ALV34" s="1"/>
      <c r="ALW34" s="1"/>
      <c r="ALX34" s="1"/>
      <c r="ALY34" s="1"/>
      <c r="ALZ34" s="1"/>
      <c r="AMA34" s="1"/>
      <c r="AMB34" s="1"/>
      <c r="AMC34" s="1"/>
      <c r="AMD34" s="1"/>
      <c r="AME34" s="1"/>
      <c r="AMF34" s="1"/>
      <c r="AMG34" s="1"/>
      <c r="AMH34" s="1"/>
      <c r="AMI34" s="1"/>
      <c r="AMJ34" s="1"/>
      <c r="AMK34" s="1"/>
      <c r="AML34" s="1"/>
      <c r="AMM34" s="1"/>
      <c r="AMN34" s="1"/>
      <c r="AMO34" s="1"/>
      <c r="AMP34" s="1"/>
      <c r="AMQ34" s="1"/>
      <c r="AMR34" s="1"/>
      <c r="AMS34" s="1"/>
      <c r="AMT34" s="1"/>
      <c r="AMU34" s="1"/>
      <c r="AMV34" s="1"/>
      <c r="AMW34" s="1"/>
      <c r="AMX34" s="1"/>
      <c r="AMY34" s="1"/>
      <c r="AMZ34" s="1"/>
      <c r="ANA34" s="1"/>
      <c r="ANB34" s="1"/>
      <c r="ANC34" s="1"/>
      <c r="AND34" s="1"/>
      <c r="ANE34" s="1"/>
      <c r="ANF34" s="1"/>
      <c r="ANG34" s="1"/>
      <c r="ANH34" s="1"/>
      <c r="ANI34" s="1"/>
      <c r="ANJ34" s="1"/>
      <c r="ANK34" s="1"/>
      <c r="ANL34" s="1"/>
      <c r="ANM34" s="1"/>
      <c r="ANN34" s="1"/>
      <c r="ANO34" s="1"/>
      <c r="ANP34" s="1"/>
      <c r="ANQ34" s="1"/>
      <c r="ANR34" s="1"/>
      <c r="ANS34" s="1"/>
      <c r="ANT34" s="1"/>
      <c r="ANU34" s="1"/>
      <c r="ANV34" s="1"/>
      <c r="ANW34" s="1"/>
      <c r="ANX34" s="1"/>
      <c r="ANY34" s="1"/>
      <c r="ANZ34" s="1"/>
      <c r="AOA34" s="1"/>
      <c r="AOB34" s="1"/>
      <c r="AOC34" s="1"/>
      <c r="AOD34" s="1"/>
      <c r="AOE34" s="1"/>
      <c r="AOF34" s="1"/>
      <c r="AOG34" s="1"/>
      <c r="AOH34" s="1"/>
      <c r="AOI34" s="1"/>
      <c r="AOJ34" s="1"/>
      <c r="AOK34" s="1"/>
      <c r="AOL34" s="1"/>
      <c r="AOM34" s="1"/>
      <c r="AON34" s="1"/>
      <c r="AOO34" s="1"/>
      <c r="AOP34" s="1"/>
      <c r="AOQ34" s="1"/>
      <c r="AOR34" s="1"/>
      <c r="AOS34" s="1"/>
      <c r="AOT34" s="1"/>
      <c r="AOU34" s="1"/>
      <c r="AOV34" s="1"/>
      <c r="AOW34" s="1"/>
      <c r="AOX34" s="1"/>
      <c r="AOY34" s="1"/>
      <c r="AOZ34" s="1"/>
      <c r="APA34" s="1"/>
      <c r="APB34" s="1"/>
      <c r="APC34" s="1"/>
      <c r="APD34" s="1"/>
      <c r="APE34" s="1"/>
      <c r="APF34" s="1"/>
      <c r="APG34" s="1"/>
      <c r="APH34" s="1"/>
      <c r="API34" s="1"/>
      <c r="APJ34" s="1"/>
      <c r="APK34" s="1"/>
      <c r="APL34" s="1"/>
      <c r="APM34" s="1"/>
      <c r="APN34" s="1"/>
      <c r="APO34" s="1"/>
      <c r="APP34" s="1"/>
      <c r="APQ34" s="1"/>
      <c r="APR34" s="1"/>
      <c r="APS34" s="1"/>
      <c r="APT34" s="1"/>
      <c r="APU34" s="1"/>
      <c r="APV34" s="1"/>
      <c r="APW34" s="1"/>
      <c r="APX34" s="1"/>
      <c r="APY34" s="1"/>
      <c r="APZ34" s="1"/>
      <c r="AQA34" s="1"/>
      <c r="AQB34" s="1"/>
      <c r="AQC34" s="1"/>
      <c r="AQD34" s="1"/>
      <c r="AQE34" s="1"/>
      <c r="AQF34" s="1"/>
      <c r="AQG34" s="1"/>
      <c r="AQH34" s="1"/>
      <c r="AQI34" s="1"/>
      <c r="AQJ34" s="1"/>
      <c r="AQK34" s="1"/>
      <c r="AQL34" s="1"/>
      <c r="AQM34" s="1"/>
      <c r="AQN34" s="1"/>
      <c r="AQO34" s="1"/>
      <c r="AQP34" s="1"/>
      <c r="AQQ34" s="1"/>
      <c r="AQR34" s="1"/>
      <c r="AQS34" s="1"/>
      <c r="AQT34" s="1"/>
      <c r="AQU34" s="1"/>
      <c r="AQV34" s="1"/>
      <c r="AQW34" s="1"/>
      <c r="AQX34" s="1"/>
      <c r="AQY34" s="1"/>
      <c r="AQZ34" s="1"/>
      <c r="ARA34" s="1"/>
      <c r="ARB34" s="1"/>
      <c r="ARC34" s="1"/>
      <c r="ARD34" s="1"/>
      <c r="ARE34" s="1"/>
      <c r="ARF34" s="1"/>
      <c r="ARG34" s="1"/>
      <c r="ARH34" s="1"/>
      <c r="ARI34" s="1"/>
      <c r="ARJ34" s="1"/>
      <c r="ARK34" s="1"/>
      <c r="ARL34" s="1"/>
      <c r="ARM34" s="1"/>
      <c r="ARN34" s="1"/>
      <c r="ARO34" s="1"/>
      <c r="ARP34" s="1"/>
      <c r="ARQ34" s="1"/>
      <c r="ARR34" s="1"/>
      <c r="ARS34" s="1"/>
      <c r="ART34" s="1"/>
      <c r="ARU34" s="1"/>
      <c r="ARV34" s="1"/>
      <c r="ARW34" s="1"/>
      <c r="ARX34" s="1"/>
      <c r="ARY34" s="1"/>
      <c r="ARZ34" s="1"/>
      <c r="ASA34" s="1"/>
      <c r="ASB34" s="1"/>
      <c r="ASC34" s="1"/>
      <c r="ASD34" s="1"/>
      <c r="ASE34" s="1"/>
      <c r="ASF34" s="1"/>
      <c r="ASG34" s="1"/>
      <c r="ASH34" s="1"/>
      <c r="ASI34" s="1"/>
      <c r="ASJ34" s="1"/>
      <c r="ASK34" s="1"/>
      <c r="ASL34" s="1"/>
      <c r="ASM34" s="1"/>
      <c r="ASN34" s="1"/>
      <c r="ASO34" s="1"/>
      <c r="ASP34" s="1"/>
      <c r="ASQ34" s="1"/>
      <c r="ASR34" s="1"/>
      <c r="ASS34" s="1"/>
      <c r="AST34" s="1"/>
      <c r="ASU34" s="1"/>
      <c r="ASV34" s="1"/>
      <c r="ASW34" s="1"/>
      <c r="ASX34" s="1"/>
      <c r="ASY34" s="1"/>
      <c r="ASZ34" s="1"/>
      <c r="ATA34" s="1"/>
      <c r="ATB34" s="1"/>
      <c r="ATC34" s="1"/>
      <c r="ATD34" s="1"/>
      <c r="ATE34" s="1"/>
      <c r="ATF34" s="1"/>
      <c r="ATG34" s="1"/>
      <c r="ATH34" s="1"/>
      <c r="ATI34" s="1"/>
      <c r="ATJ34" s="1"/>
      <c r="ATK34" s="1"/>
      <c r="ATL34" s="1"/>
      <c r="ATM34" s="1"/>
      <c r="ATN34" s="1"/>
      <c r="ATO34" s="1"/>
      <c r="ATP34" s="1"/>
      <c r="ATQ34" s="1"/>
      <c r="ATR34" s="1"/>
      <c r="ATS34" s="1"/>
      <c r="ATT34" s="1"/>
      <c r="ATU34" s="1"/>
      <c r="ATV34" s="1"/>
      <c r="ATW34" s="1"/>
      <c r="ATX34" s="1"/>
      <c r="ATY34" s="1"/>
      <c r="ATZ34" s="1"/>
      <c r="AUA34" s="1"/>
      <c r="AUB34" s="1"/>
      <c r="AUC34" s="1"/>
      <c r="AUD34" s="1"/>
      <c r="AUE34" s="1"/>
      <c r="AUF34" s="1"/>
      <c r="AUG34" s="1"/>
      <c r="AUH34" s="1"/>
      <c r="AUI34" s="1"/>
      <c r="AUJ34" s="1"/>
      <c r="AUK34" s="1"/>
      <c r="AUL34" s="1"/>
      <c r="AUM34" s="1"/>
      <c r="AUN34" s="1"/>
      <c r="AUO34" s="1"/>
      <c r="AUP34" s="1"/>
      <c r="AUQ34" s="1"/>
      <c r="AUR34" s="1"/>
      <c r="AUS34" s="1"/>
      <c r="AUT34" s="1"/>
      <c r="AUU34" s="1"/>
      <c r="AUV34" s="1"/>
      <c r="AUW34" s="1"/>
      <c r="AUX34" s="1"/>
      <c r="AUY34" s="1"/>
      <c r="AUZ34" s="1"/>
      <c r="AVA34" s="1"/>
      <c r="AVB34" s="1"/>
      <c r="AVC34" s="1"/>
      <c r="AVD34" s="1"/>
      <c r="AVE34" s="1"/>
      <c r="AVF34" s="1"/>
      <c r="AVG34" s="1"/>
      <c r="AVH34" s="1"/>
      <c r="AVI34" s="1"/>
      <c r="AVJ34" s="1"/>
      <c r="AVK34" s="1"/>
      <c r="AVL34" s="1"/>
      <c r="AVM34" s="1"/>
      <c r="AVN34" s="1"/>
      <c r="AVO34" s="1"/>
      <c r="AVP34" s="1"/>
      <c r="AVQ34" s="1"/>
      <c r="AVR34" s="1"/>
      <c r="AVS34" s="1"/>
      <c r="AVT34" s="1"/>
      <c r="AVU34" s="1"/>
      <c r="AVV34" s="1"/>
      <c r="AVW34" s="1"/>
      <c r="AVX34" s="1"/>
      <c r="AVY34" s="1"/>
      <c r="AVZ34" s="1"/>
      <c r="AWA34" s="1"/>
      <c r="AWB34" s="1"/>
      <c r="AWC34" s="1"/>
      <c r="AWD34" s="1"/>
      <c r="AWE34" s="1"/>
      <c r="AWF34" s="1"/>
      <c r="AWG34" s="1"/>
      <c r="AWH34" s="1"/>
      <c r="AWI34" s="1"/>
      <c r="AWJ34" s="1"/>
      <c r="AWK34" s="1"/>
      <c r="AWL34" s="1"/>
      <c r="AWM34" s="1"/>
      <c r="AWN34" s="1"/>
      <c r="AWO34" s="1"/>
      <c r="AWP34" s="1"/>
      <c r="AWQ34" s="1"/>
      <c r="AWR34" s="1"/>
      <c r="AWS34" s="1"/>
      <c r="AWT34" s="1"/>
      <c r="AWU34" s="1"/>
      <c r="AWV34" s="1"/>
      <c r="AWW34" s="1"/>
      <c r="AWX34" s="1"/>
      <c r="AWY34" s="1"/>
      <c r="AWZ34" s="1"/>
      <c r="AXA34" s="1"/>
      <c r="AXB34" s="1"/>
      <c r="AXC34" s="1"/>
      <c r="AXD34" s="1"/>
      <c r="AXE34" s="1"/>
      <c r="AXF34" s="1"/>
      <c r="AXG34" s="1"/>
      <c r="AXH34" s="1"/>
      <c r="AXI34" s="1"/>
      <c r="AXJ34" s="1"/>
    </row>
    <row r="35" spans="1:1310" s="48" customFormat="1" ht="37.5" x14ac:dyDescent="0.3">
      <c r="A35" s="47"/>
      <c r="B35" s="68">
        <v>8</v>
      </c>
      <c r="C35" s="40" t="s">
        <v>84</v>
      </c>
      <c r="D35" s="41">
        <v>11239.2</v>
      </c>
      <c r="E35" s="78"/>
      <c r="F35" s="76"/>
      <c r="G35" s="79"/>
      <c r="H35" s="1"/>
      <c r="I35" s="45"/>
      <c r="J35" s="45"/>
      <c r="K35" s="45"/>
      <c r="L35" s="45"/>
      <c r="M35" s="120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  <c r="CV35" s="45"/>
      <c r="CW35" s="45"/>
      <c r="CX35" s="45"/>
      <c r="CY35" s="45"/>
      <c r="CZ35" s="45"/>
      <c r="DA35" s="45"/>
      <c r="DB35" s="45"/>
      <c r="DC35" s="45"/>
      <c r="DD35" s="45"/>
      <c r="DE35" s="45"/>
      <c r="DF35" s="45"/>
      <c r="DG35" s="45"/>
      <c r="DH35" s="45"/>
      <c r="DI35" s="45"/>
      <c r="DJ35" s="45"/>
      <c r="DK35" s="45"/>
      <c r="DL35" s="45"/>
      <c r="DM35" s="45"/>
      <c r="DN35" s="45"/>
      <c r="DO35" s="45"/>
      <c r="DP35" s="45"/>
      <c r="DQ35" s="45"/>
      <c r="DR35" s="45"/>
      <c r="DS35" s="45"/>
      <c r="DT35" s="45"/>
      <c r="DU35" s="45"/>
      <c r="DV35" s="45"/>
      <c r="DW35" s="45"/>
      <c r="DX35" s="45"/>
      <c r="DY35" s="45"/>
      <c r="DZ35" s="45"/>
      <c r="EA35" s="45"/>
      <c r="EB35" s="45"/>
      <c r="EC35" s="45"/>
      <c r="ED35" s="45"/>
      <c r="EE35" s="45"/>
      <c r="EF35" s="45"/>
      <c r="EG35" s="45"/>
      <c r="EH35" s="45"/>
      <c r="EI35" s="45"/>
      <c r="EJ35" s="45"/>
      <c r="EK35" s="45"/>
      <c r="EL35" s="45"/>
      <c r="EM35" s="45"/>
      <c r="EN35" s="45"/>
      <c r="EO35" s="45"/>
      <c r="EP35" s="45"/>
      <c r="EQ35" s="45"/>
      <c r="ER35" s="45"/>
      <c r="ES35" s="45"/>
      <c r="ET35" s="45"/>
      <c r="EU35" s="45"/>
      <c r="EV35" s="45"/>
      <c r="EW35" s="45"/>
      <c r="EX35" s="45"/>
      <c r="EY35" s="45"/>
      <c r="EZ35" s="45"/>
      <c r="FA35" s="45"/>
      <c r="FB35" s="45"/>
      <c r="FC35" s="45"/>
      <c r="FD35" s="45"/>
      <c r="FE35" s="45"/>
      <c r="FF35" s="45"/>
      <c r="FG35" s="45"/>
      <c r="FH35" s="45"/>
      <c r="FI35" s="45"/>
      <c r="FJ35" s="45"/>
      <c r="FK35" s="45"/>
      <c r="FL35" s="45"/>
      <c r="FM35" s="45"/>
      <c r="FN35" s="45"/>
      <c r="FO35" s="45"/>
      <c r="FP35" s="45"/>
      <c r="FQ35" s="45"/>
      <c r="FR35" s="45"/>
      <c r="FS35" s="45"/>
      <c r="FT35" s="45"/>
      <c r="FU35" s="45"/>
      <c r="FV35" s="45"/>
      <c r="FW35" s="45"/>
      <c r="FX35" s="45"/>
      <c r="FY35" s="45"/>
      <c r="FZ35" s="45"/>
      <c r="GA35" s="45"/>
      <c r="GB35" s="45"/>
      <c r="GC35" s="45"/>
      <c r="GD35" s="45"/>
      <c r="GE35" s="45"/>
      <c r="GF35" s="45"/>
      <c r="GG35" s="45"/>
      <c r="GH35" s="45"/>
      <c r="GI35" s="45"/>
      <c r="GJ35" s="45"/>
      <c r="GK35" s="45"/>
      <c r="GL35" s="45"/>
      <c r="GM35" s="45"/>
      <c r="GN35" s="45"/>
      <c r="GO35" s="45"/>
      <c r="GP35" s="45"/>
      <c r="GQ35" s="45"/>
      <c r="GR35" s="45"/>
      <c r="GS35" s="45"/>
      <c r="GT35" s="45"/>
      <c r="GU35" s="45"/>
      <c r="GV35" s="45"/>
      <c r="GW35" s="45"/>
      <c r="GX35" s="45"/>
      <c r="GY35" s="45"/>
      <c r="GZ35" s="45"/>
      <c r="HA35" s="45"/>
      <c r="HB35" s="45"/>
      <c r="HC35" s="45"/>
      <c r="HD35" s="45"/>
      <c r="HE35" s="45"/>
      <c r="HF35" s="45"/>
      <c r="HG35" s="45"/>
      <c r="HH35" s="45"/>
      <c r="HI35" s="45"/>
      <c r="HJ35" s="45"/>
      <c r="HK35" s="45"/>
      <c r="HL35" s="45"/>
      <c r="HM35" s="45"/>
      <c r="HN35" s="45"/>
      <c r="HO35" s="45"/>
      <c r="HP35" s="45"/>
      <c r="HQ35" s="45"/>
      <c r="HR35" s="45"/>
      <c r="HS35" s="45"/>
      <c r="HT35" s="45"/>
      <c r="HU35" s="45"/>
      <c r="HV35" s="45"/>
      <c r="HW35" s="45"/>
      <c r="HX35" s="45"/>
      <c r="HY35" s="45"/>
      <c r="HZ35" s="45"/>
      <c r="IA35" s="45"/>
      <c r="IB35" s="45"/>
      <c r="IC35" s="45"/>
      <c r="ID35" s="45"/>
      <c r="IE35" s="45"/>
      <c r="IF35" s="45"/>
      <c r="IG35" s="45"/>
      <c r="IH35" s="45"/>
      <c r="II35" s="45"/>
      <c r="IJ35" s="45"/>
      <c r="IK35" s="45"/>
      <c r="IL35" s="45"/>
      <c r="IM35" s="45"/>
      <c r="IN35" s="45"/>
      <c r="IO35" s="45"/>
      <c r="IP35" s="45"/>
      <c r="IQ35" s="45"/>
      <c r="IR35" s="45"/>
      <c r="IS35" s="45"/>
      <c r="IT35" s="45"/>
      <c r="IU35" s="45"/>
      <c r="IV35" s="45"/>
      <c r="IW35" s="45"/>
      <c r="IX35" s="45"/>
      <c r="IY35" s="45"/>
      <c r="IZ35" s="45"/>
      <c r="JA35" s="45"/>
      <c r="JB35" s="45"/>
      <c r="JC35" s="45"/>
      <c r="JD35" s="45"/>
      <c r="JE35" s="45"/>
      <c r="JF35" s="45"/>
      <c r="JG35" s="45"/>
      <c r="JH35" s="45"/>
      <c r="JI35" s="45"/>
      <c r="JJ35" s="45"/>
      <c r="JK35" s="45"/>
      <c r="JL35" s="45"/>
      <c r="JM35" s="45"/>
      <c r="JN35" s="45"/>
      <c r="JO35" s="45"/>
      <c r="JP35" s="45"/>
      <c r="JQ35" s="45"/>
      <c r="JR35" s="45"/>
      <c r="JS35" s="45"/>
      <c r="JT35" s="45"/>
      <c r="JU35" s="45"/>
      <c r="JV35" s="45"/>
      <c r="JW35" s="45"/>
      <c r="JX35" s="45"/>
      <c r="JY35" s="45"/>
      <c r="JZ35" s="45"/>
      <c r="KA35" s="45"/>
      <c r="KB35" s="45"/>
      <c r="KC35" s="45"/>
      <c r="KD35" s="45"/>
      <c r="KE35" s="45"/>
      <c r="KF35" s="45"/>
      <c r="KG35" s="45"/>
      <c r="KH35" s="45"/>
      <c r="KI35" s="45"/>
      <c r="KJ35" s="45"/>
      <c r="KK35" s="45"/>
      <c r="KL35" s="45"/>
      <c r="KM35" s="45"/>
      <c r="KN35" s="45"/>
      <c r="KO35" s="45"/>
      <c r="KP35" s="45"/>
      <c r="KQ35" s="45"/>
      <c r="KR35" s="45"/>
      <c r="KS35" s="45"/>
      <c r="KT35" s="45"/>
      <c r="KU35" s="45"/>
      <c r="KV35" s="45"/>
      <c r="KW35" s="45"/>
      <c r="KX35" s="45"/>
      <c r="KY35" s="45"/>
      <c r="KZ35" s="45"/>
      <c r="LA35" s="45"/>
      <c r="LB35" s="45"/>
      <c r="LC35" s="45"/>
      <c r="LD35" s="45"/>
      <c r="LE35" s="45"/>
      <c r="LF35" s="45"/>
      <c r="LG35" s="45"/>
      <c r="LH35" s="45"/>
      <c r="LI35" s="45"/>
      <c r="LJ35" s="45"/>
      <c r="LK35" s="45"/>
      <c r="LL35" s="45"/>
      <c r="LM35" s="45"/>
      <c r="LN35" s="45"/>
      <c r="LO35" s="45"/>
      <c r="LP35" s="45"/>
      <c r="LQ35" s="45"/>
      <c r="LR35" s="45"/>
      <c r="LS35" s="45"/>
      <c r="LT35" s="45"/>
      <c r="LU35" s="45"/>
      <c r="LV35" s="45"/>
      <c r="LW35" s="45"/>
      <c r="LX35" s="45"/>
      <c r="LY35" s="45"/>
      <c r="LZ35" s="45"/>
      <c r="MA35" s="45"/>
      <c r="MB35" s="45"/>
      <c r="MC35" s="45"/>
      <c r="MD35" s="45"/>
      <c r="ME35" s="45"/>
      <c r="MF35" s="45"/>
      <c r="MG35" s="45"/>
      <c r="MH35" s="45"/>
      <c r="MI35" s="45"/>
      <c r="MJ35" s="45"/>
      <c r="MK35" s="45"/>
      <c r="ML35" s="45"/>
      <c r="MM35" s="45"/>
      <c r="MN35" s="45"/>
      <c r="MO35" s="45"/>
      <c r="MP35" s="45"/>
      <c r="MQ35" s="45"/>
      <c r="MR35" s="45"/>
      <c r="MS35" s="45"/>
      <c r="MT35" s="45"/>
      <c r="MU35" s="45"/>
      <c r="MV35" s="45"/>
      <c r="MW35" s="45"/>
      <c r="MX35" s="45"/>
      <c r="MY35" s="45"/>
      <c r="MZ35" s="45"/>
      <c r="NA35" s="45"/>
      <c r="NB35" s="45"/>
      <c r="NC35" s="45"/>
      <c r="ND35" s="45"/>
      <c r="NE35" s="45"/>
      <c r="NF35" s="45"/>
      <c r="NG35" s="45"/>
      <c r="NH35" s="45"/>
      <c r="NI35" s="45"/>
      <c r="NJ35" s="45"/>
      <c r="NK35" s="45"/>
      <c r="NL35" s="45"/>
      <c r="NM35" s="45"/>
      <c r="NN35" s="45"/>
      <c r="NO35" s="45"/>
      <c r="NP35" s="45"/>
      <c r="NQ35" s="45"/>
      <c r="NR35" s="45"/>
      <c r="NS35" s="45"/>
      <c r="NT35" s="45"/>
      <c r="NU35" s="45"/>
      <c r="NV35" s="45"/>
      <c r="NW35" s="45"/>
      <c r="NX35" s="45"/>
      <c r="NY35" s="45"/>
      <c r="NZ35" s="45"/>
      <c r="OA35" s="45"/>
      <c r="OB35" s="45"/>
      <c r="OC35" s="45"/>
      <c r="OD35" s="45"/>
      <c r="OE35" s="45"/>
      <c r="OF35" s="45"/>
      <c r="OG35" s="45"/>
      <c r="OH35" s="45"/>
      <c r="OI35" s="45"/>
      <c r="OJ35" s="45"/>
      <c r="OK35" s="45"/>
      <c r="OL35" s="45"/>
      <c r="OM35" s="45"/>
      <c r="ON35" s="45"/>
      <c r="OO35" s="45"/>
      <c r="OP35" s="45"/>
      <c r="OQ35" s="45"/>
      <c r="OR35" s="45"/>
      <c r="OS35" s="45"/>
      <c r="OT35" s="45"/>
      <c r="OU35" s="45"/>
      <c r="OV35" s="45"/>
      <c r="OW35" s="45"/>
      <c r="OX35" s="45"/>
      <c r="OY35" s="45"/>
      <c r="OZ35" s="45"/>
      <c r="PA35" s="45"/>
      <c r="PB35" s="45"/>
      <c r="PC35" s="45"/>
      <c r="PD35" s="45"/>
      <c r="PE35" s="45"/>
      <c r="PF35" s="45"/>
      <c r="PG35" s="45"/>
      <c r="PH35" s="45"/>
      <c r="PI35" s="45"/>
      <c r="PJ35" s="45"/>
      <c r="PK35" s="45"/>
      <c r="PL35" s="45"/>
      <c r="PM35" s="45"/>
      <c r="PN35" s="45"/>
      <c r="PO35" s="45"/>
      <c r="PP35" s="45"/>
      <c r="PQ35" s="45"/>
      <c r="PR35" s="45"/>
      <c r="PS35" s="45"/>
      <c r="PT35" s="45"/>
      <c r="PU35" s="45"/>
      <c r="PV35" s="45"/>
      <c r="PW35" s="45"/>
      <c r="PX35" s="45"/>
      <c r="PY35" s="45"/>
      <c r="PZ35" s="45"/>
      <c r="QA35" s="45"/>
      <c r="QB35" s="45"/>
      <c r="QC35" s="45"/>
      <c r="QD35" s="45"/>
      <c r="QE35" s="45"/>
      <c r="QF35" s="45"/>
      <c r="QG35" s="45"/>
      <c r="QH35" s="45"/>
      <c r="QI35" s="45"/>
      <c r="QJ35" s="45"/>
      <c r="QK35" s="45"/>
      <c r="QL35" s="45"/>
      <c r="QM35" s="45"/>
      <c r="QN35" s="45"/>
      <c r="QO35" s="45"/>
      <c r="QP35" s="45"/>
      <c r="QQ35" s="45"/>
      <c r="QR35" s="45"/>
      <c r="QS35" s="45"/>
      <c r="QT35" s="45"/>
      <c r="QU35" s="45"/>
      <c r="QV35" s="45"/>
      <c r="QW35" s="45"/>
      <c r="QX35" s="45"/>
      <c r="QY35" s="45"/>
      <c r="QZ35" s="45"/>
      <c r="RA35" s="45"/>
      <c r="RB35" s="45"/>
      <c r="RC35" s="45"/>
      <c r="RD35" s="45"/>
      <c r="RE35" s="45"/>
      <c r="RF35" s="45"/>
      <c r="RG35" s="45"/>
      <c r="RH35" s="45"/>
      <c r="RI35" s="45"/>
      <c r="RJ35" s="45"/>
      <c r="RK35" s="45"/>
      <c r="RL35" s="45"/>
      <c r="RM35" s="45"/>
      <c r="RN35" s="45"/>
      <c r="RO35" s="45"/>
      <c r="RP35" s="45"/>
      <c r="RQ35" s="45"/>
      <c r="RR35" s="45"/>
      <c r="RS35" s="45"/>
      <c r="RT35" s="45"/>
      <c r="RU35" s="45"/>
      <c r="RV35" s="45"/>
      <c r="RW35" s="45"/>
      <c r="RX35" s="45"/>
      <c r="RY35" s="45"/>
      <c r="RZ35" s="45"/>
      <c r="SA35" s="45"/>
      <c r="SB35" s="45"/>
      <c r="SC35" s="45"/>
      <c r="SD35" s="45"/>
      <c r="SE35" s="45"/>
      <c r="SF35" s="45"/>
      <c r="SG35" s="45"/>
      <c r="SH35" s="45"/>
      <c r="SI35" s="45"/>
      <c r="SJ35" s="45"/>
      <c r="SK35" s="45"/>
      <c r="SL35" s="45"/>
      <c r="SM35" s="45"/>
      <c r="SN35" s="45"/>
      <c r="SO35" s="45"/>
      <c r="SP35" s="45"/>
      <c r="SQ35" s="45"/>
      <c r="SR35" s="45"/>
      <c r="SS35" s="45"/>
      <c r="ST35" s="45"/>
      <c r="SU35" s="45"/>
      <c r="SV35" s="45"/>
      <c r="SW35" s="45"/>
      <c r="SX35" s="45"/>
      <c r="SY35" s="45"/>
      <c r="SZ35" s="45"/>
      <c r="TA35" s="45"/>
      <c r="TB35" s="45"/>
      <c r="TC35" s="45"/>
      <c r="TD35" s="45"/>
      <c r="TE35" s="45"/>
      <c r="TF35" s="45"/>
      <c r="TG35" s="45"/>
      <c r="TH35" s="45"/>
      <c r="TI35" s="45"/>
      <c r="TJ35" s="45"/>
      <c r="TK35" s="45"/>
      <c r="TL35" s="45"/>
      <c r="TM35" s="45"/>
      <c r="TN35" s="45"/>
      <c r="TO35" s="45"/>
      <c r="TP35" s="45"/>
      <c r="TQ35" s="45"/>
      <c r="TR35" s="45"/>
      <c r="TS35" s="45"/>
      <c r="TT35" s="45"/>
      <c r="TU35" s="45"/>
      <c r="TV35" s="45"/>
      <c r="TW35" s="45"/>
      <c r="TX35" s="45"/>
      <c r="TY35" s="45"/>
      <c r="TZ35" s="45"/>
      <c r="UA35" s="45"/>
      <c r="UB35" s="45"/>
      <c r="UC35" s="45"/>
      <c r="UD35" s="45"/>
      <c r="UE35" s="45"/>
      <c r="UF35" s="45"/>
      <c r="UG35" s="45"/>
      <c r="UH35" s="45"/>
      <c r="UI35" s="45"/>
      <c r="UJ35" s="45"/>
      <c r="UK35" s="45"/>
      <c r="UL35" s="45"/>
      <c r="UM35" s="45"/>
      <c r="UN35" s="45"/>
      <c r="UO35" s="45"/>
      <c r="UP35" s="45"/>
      <c r="UQ35" s="45"/>
      <c r="UR35" s="45"/>
      <c r="US35" s="45"/>
      <c r="UT35" s="45"/>
      <c r="UU35" s="45"/>
      <c r="UV35" s="45"/>
      <c r="UW35" s="45"/>
      <c r="UX35" s="45"/>
      <c r="UY35" s="45"/>
      <c r="UZ35" s="45"/>
      <c r="VA35" s="45"/>
      <c r="VB35" s="45"/>
      <c r="VC35" s="45"/>
      <c r="VD35" s="45"/>
      <c r="VE35" s="45"/>
      <c r="VF35" s="45"/>
      <c r="VG35" s="45"/>
      <c r="VH35" s="45"/>
      <c r="VI35" s="45"/>
      <c r="VJ35" s="45"/>
      <c r="VK35" s="45"/>
      <c r="VL35" s="45"/>
      <c r="VM35" s="45"/>
      <c r="VN35" s="45"/>
      <c r="VO35" s="45"/>
      <c r="VP35" s="45"/>
      <c r="VQ35" s="45"/>
      <c r="VR35" s="45"/>
      <c r="VS35" s="45"/>
      <c r="VT35" s="45"/>
      <c r="VU35" s="45"/>
      <c r="VV35" s="45"/>
      <c r="VW35" s="45"/>
      <c r="VX35" s="45"/>
      <c r="VY35" s="45"/>
      <c r="VZ35" s="45"/>
      <c r="WA35" s="45"/>
      <c r="WB35" s="45"/>
      <c r="WC35" s="45"/>
      <c r="WD35" s="45"/>
      <c r="WE35" s="45"/>
      <c r="WF35" s="45"/>
      <c r="WG35" s="45"/>
      <c r="WH35" s="45"/>
      <c r="WI35" s="45"/>
      <c r="WJ35" s="45"/>
      <c r="WK35" s="45"/>
      <c r="WL35" s="45"/>
      <c r="WM35" s="45"/>
      <c r="WN35" s="45"/>
      <c r="WO35" s="45"/>
      <c r="WP35" s="45"/>
      <c r="WQ35" s="45"/>
      <c r="WR35" s="45"/>
      <c r="WS35" s="45"/>
      <c r="WT35" s="45"/>
      <c r="WU35" s="45"/>
      <c r="WV35" s="45"/>
      <c r="WW35" s="45"/>
      <c r="WX35" s="45"/>
      <c r="WY35" s="45"/>
      <c r="WZ35" s="45"/>
      <c r="XA35" s="45"/>
      <c r="XB35" s="45"/>
      <c r="XC35" s="45"/>
      <c r="XD35" s="45"/>
      <c r="XE35" s="45"/>
      <c r="XF35" s="45"/>
      <c r="XG35" s="45"/>
      <c r="XH35" s="45"/>
      <c r="XI35" s="45"/>
      <c r="XJ35" s="45"/>
      <c r="XK35" s="45"/>
      <c r="XL35" s="45"/>
      <c r="XM35" s="45"/>
      <c r="XN35" s="45"/>
      <c r="XO35" s="45"/>
      <c r="XP35" s="45"/>
      <c r="XQ35" s="45"/>
      <c r="XR35" s="45"/>
      <c r="XS35" s="45"/>
      <c r="XT35" s="45"/>
      <c r="XU35" s="45"/>
      <c r="XV35" s="45"/>
      <c r="XW35" s="45"/>
      <c r="XX35" s="45"/>
      <c r="XY35" s="45"/>
      <c r="XZ35" s="45"/>
      <c r="YA35" s="45"/>
      <c r="YB35" s="45"/>
      <c r="YC35" s="45"/>
      <c r="YD35" s="45"/>
      <c r="YE35" s="45"/>
      <c r="YF35" s="45"/>
      <c r="YG35" s="45"/>
      <c r="YH35" s="45"/>
      <c r="YI35" s="45"/>
      <c r="YJ35" s="45"/>
      <c r="YK35" s="45"/>
      <c r="YL35" s="45"/>
      <c r="YM35" s="45"/>
      <c r="YN35" s="45"/>
      <c r="YO35" s="45"/>
      <c r="YP35" s="45"/>
      <c r="YQ35" s="45"/>
      <c r="YR35" s="45"/>
      <c r="YS35" s="45"/>
      <c r="YT35" s="45"/>
      <c r="YU35" s="45"/>
      <c r="YV35" s="45"/>
      <c r="YW35" s="45"/>
      <c r="YX35" s="45"/>
      <c r="YY35" s="45"/>
      <c r="YZ35" s="45"/>
      <c r="ZA35" s="45"/>
      <c r="ZB35" s="45"/>
      <c r="ZC35" s="45"/>
      <c r="ZD35" s="45"/>
      <c r="ZE35" s="45"/>
      <c r="ZF35" s="45"/>
      <c r="ZG35" s="45"/>
      <c r="ZH35" s="45"/>
      <c r="ZI35" s="45"/>
      <c r="ZJ35" s="45"/>
      <c r="ZK35" s="45"/>
      <c r="ZL35" s="45"/>
      <c r="ZM35" s="45"/>
      <c r="ZN35" s="45"/>
      <c r="ZO35" s="45"/>
      <c r="ZP35" s="45"/>
      <c r="ZQ35" s="45"/>
      <c r="ZR35" s="45"/>
      <c r="ZS35" s="45"/>
      <c r="ZT35" s="45"/>
      <c r="ZU35" s="45"/>
      <c r="ZV35" s="45"/>
      <c r="ZW35" s="45"/>
      <c r="ZX35" s="45"/>
      <c r="ZY35" s="45"/>
      <c r="ZZ35" s="45"/>
      <c r="AAA35" s="45"/>
      <c r="AAB35" s="45"/>
      <c r="AAC35" s="45"/>
      <c r="AAD35" s="45"/>
      <c r="AAE35" s="45"/>
      <c r="AAF35" s="45"/>
      <c r="AAG35" s="45"/>
      <c r="AAH35" s="45"/>
      <c r="AAI35" s="45"/>
      <c r="AAJ35" s="45"/>
      <c r="AAK35" s="45"/>
      <c r="AAL35" s="45"/>
      <c r="AAM35" s="45"/>
      <c r="AAN35" s="45"/>
      <c r="AAO35" s="45"/>
      <c r="AAP35" s="45"/>
      <c r="AAQ35" s="45"/>
      <c r="AAR35" s="45"/>
      <c r="AAS35" s="45"/>
      <c r="AAT35" s="45"/>
      <c r="AAU35" s="45"/>
      <c r="AAV35" s="45"/>
      <c r="AAW35" s="45"/>
      <c r="AAX35" s="45"/>
      <c r="AAY35" s="45"/>
      <c r="AAZ35" s="45"/>
      <c r="ABA35" s="45"/>
      <c r="ABB35" s="45"/>
      <c r="ABC35" s="45"/>
      <c r="ABD35" s="45"/>
      <c r="ABE35" s="45"/>
      <c r="ABF35" s="45"/>
      <c r="ABG35" s="45"/>
      <c r="ABH35" s="45"/>
      <c r="ABI35" s="45"/>
      <c r="ABJ35" s="45"/>
      <c r="ABK35" s="45"/>
      <c r="ABL35" s="45"/>
      <c r="ABM35" s="45"/>
      <c r="ABN35" s="45"/>
      <c r="ABO35" s="45"/>
      <c r="ABP35" s="45"/>
      <c r="ABQ35" s="45"/>
      <c r="ABR35" s="45"/>
      <c r="ABS35" s="45"/>
      <c r="ABT35" s="45"/>
      <c r="ABU35" s="45"/>
      <c r="ABV35" s="45"/>
      <c r="ABW35" s="45"/>
      <c r="ABX35" s="45"/>
      <c r="ABY35" s="45"/>
      <c r="ABZ35" s="45"/>
      <c r="ACA35" s="45"/>
      <c r="ACB35" s="45"/>
      <c r="ACC35" s="45"/>
      <c r="ACD35" s="45"/>
      <c r="ACE35" s="45"/>
      <c r="ACF35" s="45"/>
      <c r="ACG35" s="45"/>
      <c r="ACH35" s="45"/>
      <c r="ACI35" s="45"/>
      <c r="ACJ35" s="45"/>
      <c r="ACK35" s="45"/>
      <c r="ACL35" s="45"/>
      <c r="ACM35" s="45"/>
      <c r="ACN35" s="45"/>
      <c r="ACO35" s="45"/>
      <c r="ACP35" s="45"/>
      <c r="ACQ35" s="45"/>
      <c r="ACR35" s="45"/>
      <c r="ACS35" s="45"/>
      <c r="ACT35" s="45"/>
      <c r="ACU35" s="45"/>
      <c r="ACV35" s="45"/>
      <c r="ACW35" s="45"/>
      <c r="ACX35" s="45"/>
      <c r="ACY35" s="45"/>
      <c r="ACZ35" s="45"/>
      <c r="ADA35" s="45"/>
      <c r="ADB35" s="45"/>
      <c r="ADC35" s="45"/>
      <c r="ADD35" s="45"/>
      <c r="ADE35" s="45"/>
      <c r="ADF35" s="45"/>
      <c r="ADG35" s="45"/>
      <c r="ADH35" s="45"/>
      <c r="ADI35" s="45"/>
      <c r="ADJ35" s="45"/>
      <c r="ADK35" s="45"/>
      <c r="ADL35" s="45"/>
      <c r="ADM35" s="45"/>
      <c r="ADN35" s="45"/>
      <c r="ADO35" s="45"/>
      <c r="ADP35" s="45"/>
      <c r="ADQ35" s="45"/>
      <c r="ADR35" s="45"/>
      <c r="ADS35" s="45"/>
      <c r="ADT35" s="45"/>
      <c r="ADU35" s="45"/>
      <c r="ADV35" s="45"/>
      <c r="ADW35" s="45"/>
      <c r="ADX35" s="45"/>
      <c r="ADY35" s="45"/>
      <c r="ADZ35" s="45"/>
      <c r="AEA35" s="45"/>
      <c r="AEB35" s="45"/>
      <c r="AEC35" s="45"/>
      <c r="AED35" s="45"/>
      <c r="AEE35" s="45"/>
      <c r="AEF35" s="45"/>
      <c r="AEG35" s="45"/>
      <c r="AEH35" s="45"/>
      <c r="AEI35" s="45"/>
      <c r="AEJ35" s="45"/>
      <c r="AEK35" s="45"/>
      <c r="AEL35" s="45"/>
      <c r="AEM35" s="45"/>
      <c r="AEN35" s="45"/>
      <c r="AEO35" s="45"/>
      <c r="AEP35" s="45"/>
      <c r="AEQ35" s="45"/>
      <c r="AER35" s="45"/>
      <c r="AES35" s="45"/>
      <c r="AET35" s="45"/>
      <c r="AEU35" s="45"/>
      <c r="AEV35" s="45"/>
      <c r="AEW35" s="45"/>
      <c r="AEX35" s="45"/>
      <c r="AEY35" s="45"/>
      <c r="AEZ35" s="45"/>
      <c r="AFA35" s="45"/>
      <c r="AFB35" s="45"/>
      <c r="AFC35" s="45"/>
      <c r="AFD35" s="45"/>
      <c r="AFE35" s="45"/>
      <c r="AFF35" s="45"/>
      <c r="AFG35" s="45"/>
      <c r="AFH35" s="45"/>
      <c r="AFI35" s="45"/>
      <c r="AFJ35" s="45"/>
      <c r="AFK35" s="45"/>
      <c r="AFL35" s="45"/>
      <c r="AFM35" s="45"/>
      <c r="AFN35" s="45"/>
      <c r="AFO35" s="45"/>
      <c r="AFP35" s="45"/>
      <c r="AFQ35" s="45"/>
      <c r="AFR35" s="45"/>
      <c r="AFS35" s="45"/>
      <c r="AFT35" s="45"/>
      <c r="AFU35" s="45"/>
      <c r="AFV35" s="45"/>
      <c r="AFW35" s="45"/>
      <c r="AFX35" s="45"/>
      <c r="AFY35" s="45"/>
      <c r="AFZ35" s="45"/>
      <c r="AGA35" s="45"/>
      <c r="AGB35" s="45"/>
      <c r="AGC35" s="45"/>
      <c r="AGD35" s="45"/>
      <c r="AGE35" s="45"/>
      <c r="AGF35" s="45"/>
      <c r="AGG35" s="45"/>
      <c r="AGH35" s="45"/>
      <c r="AGI35" s="45"/>
      <c r="AGJ35" s="45"/>
      <c r="AGK35" s="45"/>
      <c r="AGL35" s="45"/>
      <c r="AGM35" s="45"/>
      <c r="AGN35" s="45"/>
      <c r="AGO35" s="45"/>
      <c r="AGP35" s="45"/>
      <c r="AGQ35" s="45"/>
      <c r="AGR35" s="45"/>
      <c r="AGS35" s="45"/>
      <c r="AGT35" s="45"/>
      <c r="AGU35" s="45"/>
      <c r="AGV35" s="45"/>
      <c r="AGW35" s="45"/>
      <c r="AGX35" s="45"/>
      <c r="AGY35" s="45"/>
      <c r="AGZ35" s="45"/>
      <c r="AHA35" s="45"/>
      <c r="AHB35" s="45"/>
      <c r="AHC35" s="45"/>
      <c r="AHD35" s="45"/>
      <c r="AHE35" s="45"/>
      <c r="AHF35" s="45"/>
      <c r="AHG35" s="45"/>
      <c r="AHH35" s="45"/>
      <c r="AHI35" s="45"/>
      <c r="AHJ35" s="45"/>
      <c r="AHK35" s="45"/>
      <c r="AHL35" s="45"/>
      <c r="AHM35" s="45"/>
      <c r="AHN35" s="45"/>
      <c r="AHO35" s="45"/>
      <c r="AHP35" s="45"/>
      <c r="AHQ35" s="45"/>
      <c r="AHR35" s="45"/>
      <c r="AHS35" s="45"/>
      <c r="AHT35" s="45"/>
      <c r="AHU35" s="45"/>
      <c r="AHV35" s="45"/>
      <c r="AHW35" s="45"/>
      <c r="AHX35" s="45"/>
      <c r="AHY35" s="45"/>
      <c r="AHZ35" s="45"/>
      <c r="AIA35" s="45"/>
      <c r="AIB35" s="45"/>
      <c r="AIC35" s="45"/>
      <c r="AID35" s="45"/>
      <c r="AIE35" s="45"/>
      <c r="AIF35" s="45"/>
      <c r="AIG35" s="45"/>
      <c r="AIH35" s="45"/>
      <c r="AII35" s="45"/>
      <c r="AIJ35" s="45"/>
      <c r="AIK35" s="45"/>
      <c r="AIL35" s="45"/>
      <c r="AIM35" s="45"/>
      <c r="AIN35" s="45"/>
      <c r="AIO35" s="45"/>
      <c r="AIP35" s="45"/>
      <c r="AIQ35" s="45"/>
      <c r="AIR35" s="45"/>
      <c r="AIS35" s="45"/>
      <c r="AIT35" s="45"/>
      <c r="AIU35" s="45"/>
      <c r="AIV35" s="45"/>
      <c r="AIW35" s="45"/>
      <c r="AIX35" s="45"/>
      <c r="AIY35" s="45"/>
      <c r="AIZ35" s="45"/>
      <c r="AJA35" s="45"/>
      <c r="AJB35" s="45"/>
      <c r="AJC35" s="45"/>
      <c r="AJD35" s="45"/>
      <c r="AJE35" s="45"/>
      <c r="AJF35" s="45"/>
      <c r="AJG35" s="45"/>
      <c r="AJH35" s="45"/>
      <c r="AJI35" s="45"/>
      <c r="AJJ35" s="45"/>
      <c r="AJK35" s="45"/>
      <c r="AJL35" s="45"/>
      <c r="AJM35" s="45"/>
      <c r="AJN35" s="45"/>
      <c r="AJO35" s="45"/>
      <c r="AJP35" s="45"/>
      <c r="AJQ35" s="45"/>
      <c r="AJR35" s="45"/>
      <c r="AJS35" s="45"/>
      <c r="AJT35" s="45"/>
      <c r="AJU35" s="45"/>
      <c r="AJV35" s="45"/>
      <c r="AJW35" s="45"/>
      <c r="AJX35" s="45"/>
      <c r="AJY35" s="45"/>
      <c r="AJZ35" s="45"/>
      <c r="AKA35" s="45"/>
      <c r="AKB35" s="45"/>
      <c r="AKC35" s="45"/>
      <c r="AKD35" s="45"/>
      <c r="AKE35" s="45"/>
      <c r="AKF35" s="45"/>
      <c r="AKG35" s="45"/>
      <c r="AKH35" s="45"/>
      <c r="AKI35" s="45"/>
      <c r="AKJ35" s="45"/>
      <c r="AKK35" s="45"/>
      <c r="AKL35" s="45"/>
      <c r="AKM35" s="45"/>
      <c r="AKN35" s="45"/>
      <c r="AKO35" s="45"/>
      <c r="AKP35" s="45"/>
      <c r="AKQ35" s="45"/>
      <c r="AKR35" s="45"/>
      <c r="AKS35" s="45"/>
      <c r="AKT35" s="45"/>
      <c r="AKU35" s="45"/>
      <c r="AKV35" s="45"/>
      <c r="AKW35" s="45"/>
      <c r="AKX35" s="45"/>
      <c r="AKY35" s="45"/>
      <c r="AKZ35" s="45"/>
      <c r="ALA35" s="45"/>
      <c r="ALB35" s="45"/>
      <c r="ALC35" s="45"/>
      <c r="ALD35" s="45"/>
      <c r="ALE35" s="45"/>
      <c r="ALF35" s="45"/>
      <c r="ALG35" s="45"/>
      <c r="ALH35" s="45"/>
      <c r="ALI35" s="45"/>
      <c r="ALJ35" s="45"/>
      <c r="ALK35" s="45"/>
      <c r="ALL35" s="45"/>
      <c r="ALM35" s="45"/>
      <c r="ALN35" s="45"/>
      <c r="ALO35" s="45"/>
      <c r="ALP35" s="45"/>
      <c r="ALQ35" s="45"/>
      <c r="ALR35" s="45"/>
      <c r="ALS35" s="45"/>
      <c r="ALT35" s="45"/>
      <c r="ALU35" s="45"/>
      <c r="ALV35" s="45"/>
      <c r="ALW35" s="45"/>
      <c r="ALX35" s="45"/>
      <c r="ALY35" s="45"/>
      <c r="ALZ35" s="45"/>
      <c r="AMA35" s="45"/>
      <c r="AMB35" s="45"/>
      <c r="AMC35" s="45"/>
      <c r="AMD35" s="45"/>
      <c r="AME35" s="45"/>
      <c r="AMF35" s="45"/>
      <c r="AMG35" s="45"/>
      <c r="AMH35" s="45"/>
      <c r="AMI35" s="45"/>
      <c r="AMJ35" s="45"/>
      <c r="AMK35" s="45"/>
      <c r="AML35" s="45"/>
      <c r="AMM35" s="45"/>
      <c r="AMN35" s="45"/>
      <c r="AMO35" s="45"/>
      <c r="AMP35" s="45"/>
      <c r="AMQ35" s="45"/>
      <c r="AMR35" s="45"/>
      <c r="AMS35" s="45"/>
      <c r="AMT35" s="45"/>
      <c r="AMU35" s="45"/>
      <c r="AMV35" s="45"/>
      <c r="AMW35" s="45"/>
      <c r="AMX35" s="45"/>
      <c r="AMY35" s="45"/>
      <c r="AMZ35" s="45"/>
      <c r="ANA35" s="45"/>
      <c r="ANB35" s="45"/>
      <c r="ANC35" s="45"/>
      <c r="AND35" s="45"/>
      <c r="ANE35" s="45"/>
      <c r="ANF35" s="45"/>
      <c r="ANG35" s="45"/>
      <c r="ANH35" s="45"/>
      <c r="ANI35" s="45"/>
      <c r="ANJ35" s="45"/>
      <c r="ANK35" s="45"/>
      <c r="ANL35" s="45"/>
      <c r="ANM35" s="45"/>
      <c r="ANN35" s="45"/>
      <c r="ANO35" s="45"/>
      <c r="ANP35" s="45"/>
      <c r="ANQ35" s="45"/>
      <c r="ANR35" s="45"/>
      <c r="ANS35" s="45"/>
      <c r="ANT35" s="45"/>
      <c r="ANU35" s="45"/>
      <c r="ANV35" s="45"/>
      <c r="ANW35" s="45"/>
      <c r="ANX35" s="45"/>
      <c r="ANY35" s="45"/>
      <c r="ANZ35" s="45"/>
      <c r="AOA35" s="45"/>
      <c r="AOB35" s="45"/>
      <c r="AOC35" s="45"/>
      <c r="AOD35" s="45"/>
      <c r="AOE35" s="45"/>
      <c r="AOF35" s="45"/>
      <c r="AOG35" s="45"/>
      <c r="AOH35" s="45"/>
      <c r="AOI35" s="45"/>
      <c r="AOJ35" s="45"/>
      <c r="AOK35" s="45"/>
      <c r="AOL35" s="45"/>
      <c r="AOM35" s="45"/>
      <c r="AON35" s="45"/>
      <c r="AOO35" s="45"/>
      <c r="AOP35" s="45"/>
      <c r="AOQ35" s="45"/>
      <c r="AOR35" s="45"/>
      <c r="AOS35" s="45"/>
      <c r="AOT35" s="45"/>
      <c r="AOU35" s="45"/>
      <c r="AOV35" s="45"/>
      <c r="AOW35" s="45"/>
      <c r="AOX35" s="45"/>
      <c r="AOY35" s="45"/>
      <c r="AOZ35" s="45"/>
      <c r="APA35" s="45"/>
      <c r="APB35" s="45"/>
      <c r="APC35" s="45"/>
      <c r="APD35" s="45"/>
      <c r="APE35" s="45"/>
      <c r="APF35" s="45"/>
      <c r="APG35" s="45"/>
      <c r="APH35" s="45"/>
      <c r="API35" s="45"/>
      <c r="APJ35" s="45"/>
      <c r="APK35" s="45"/>
      <c r="APL35" s="45"/>
      <c r="APM35" s="45"/>
      <c r="APN35" s="45"/>
      <c r="APO35" s="45"/>
      <c r="APP35" s="45"/>
      <c r="APQ35" s="45"/>
      <c r="APR35" s="45"/>
      <c r="APS35" s="45"/>
      <c r="APT35" s="45"/>
      <c r="APU35" s="45"/>
      <c r="APV35" s="45"/>
      <c r="APW35" s="45"/>
      <c r="APX35" s="45"/>
      <c r="APY35" s="45"/>
      <c r="APZ35" s="45"/>
      <c r="AQA35" s="45"/>
      <c r="AQB35" s="45"/>
      <c r="AQC35" s="45"/>
      <c r="AQD35" s="45"/>
      <c r="AQE35" s="45"/>
      <c r="AQF35" s="45"/>
      <c r="AQG35" s="45"/>
      <c r="AQH35" s="45"/>
      <c r="AQI35" s="45"/>
      <c r="AQJ35" s="45"/>
      <c r="AQK35" s="45"/>
      <c r="AQL35" s="45"/>
      <c r="AQM35" s="45"/>
      <c r="AQN35" s="45"/>
      <c r="AQO35" s="45"/>
      <c r="AQP35" s="45"/>
      <c r="AQQ35" s="45"/>
      <c r="AQR35" s="45"/>
      <c r="AQS35" s="45"/>
      <c r="AQT35" s="45"/>
      <c r="AQU35" s="45"/>
      <c r="AQV35" s="45"/>
      <c r="AQW35" s="45"/>
      <c r="AQX35" s="45"/>
      <c r="AQY35" s="45"/>
      <c r="AQZ35" s="45"/>
      <c r="ARA35" s="45"/>
      <c r="ARB35" s="45"/>
      <c r="ARC35" s="45"/>
      <c r="ARD35" s="45"/>
      <c r="ARE35" s="45"/>
      <c r="ARF35" s="45"/>
      <c r="ARG35" s="45"/>
      <c r="ARH35" s="45"/>
      <c r="ARI35" s="45"/>
      <c r="ARJ35" s="45"/>
      <c r="ARK35" s="45"/>
      <c r="ARL35" s="45"/>
      <c r="ARM35" s="45"/>
      <c r="ARN35" s="45"/>
      <c r="ARO35" s="45"/>
      <c r="ARP35" s="45"/>
      <c r="ARQ35" s="45"/>
      <c r="ARR35" s="45"/>
      <c r="ARS35" s="45"/>
      <c r="ART35" s="45"/>
      <c r="ARU35" s="45"/>
      <c r="ARV35" s="45"/>
      <c r="ARW35" s="45"/>
      <c r="ARX35" s="45"/>
      <c r="ARY35" s="45"/>
      <c r="ARZ35" s="45"/>
      <c r="ASA35" s="45"/>
      <c r="ASB35" s="45"/>
      <c r="ASC35" s="45"/>
      <c r="ASD35" s="45"/>
      <c r="ASE35" s="45"/>
      <c r="ASF35" s="45"/>
      <c r="ASG35" s="45"/>
      <c r="ASH35" s="45"/>
      <c r="ASI35" s="45"/>
      <c r="ASJ35" s="45"/>
      <c r="ASK35" s="45"/>
      <c r="ASL35" s="45"/>
      <c r="ASM35" s="45"/>
      <c r="ASN35" s="45"/>
      <c r="ASO35" s="45"/>
      <c r="ASP35" s="45"/>
      <c r="ASQ35" s="45"/>
      <c r="ASR35" s="45"/>
      <c r="ASS35" s="45"/>
      <c r="AST35" s="45"/>
      <c r="ASU35" s="45"/>
      <c r="ASV35" s="45"/>
      <c r="ASW35" s="45"/>
      <c r="ASX35" s="45"/>
      <c r="ASY35" s="45"/>
      <c r="ASZ35" s="45"/>
      <c r="ATA35" s="45"/>
      <c r="ATB35" s="45"/>
      <c r="ATC35" s="45"/>
      <c r="ATD35" s="45"/>
      <c r="ATE35" s="45"/>
      <c r="ATF35" s="45"/>
      <c r="ATG35" s="45"/>
      <c r="ATH35" s="45"/>
      <c r="ATI35" s="45"/>
      <c r="ATJ35" s="45"/>
      <c r="ATK35" s="45"/>
      <c r="ATL35" s="45"/>
      <c r="ATM35" s="45"/>
      <c r="ATN35" s="45"/>
      <c r="ATO35" s="45"/>
      <c r="ATP35" s="45"/>
      <c r="ATQ35" s="45"/>
      <c r="ATR35" s="45"/>
      <c r="ATS35" s="45"/>
      <c r="ATT35" s="45"/>
      <c r="ATU35" s="45"/>
      <c r="ATV35" s="45"/>
      <c r="ATW35" s="45"/>
      <c r="ATX35" s="45"/>
      <c r="ATY35" s="45"/>
      <c r="ATZ35" s="45"/>
      <c r="AUA35" s="45"/>
      <c r="AUB35" s="45"/>
      <c r="AUC35" s="45"/>
      <c r="AUD35" s="45"/>
      <c r="AUE35" s="45"/>
      <c r="AUF35" s="45"/>
      <c r="AUG35" s="45"/>
      <c r="AUH35" s="45"/>
      <c r="AUI35" s="45"/>
      <c r="AUJ35" s="45"/>
      <c r="AUK35" s="45"/>
      <c r="AUL35" s="45"/>
      <c r="AUM35" s="45"/>
      <c r="AUN35" s="45"/>
      <c r="AUO35" s="45"/>
      <c r="AUP35" s="45"/>
      <c r="AUQ35" s="45"/>
      <c r="AUR35" s="45"/>
      <c r="AUS35" s="45"/>
      <c r="AUT35" s="45"/>
      <c r="AUU35" s="45"/>
      <c r="AUV35" s="45"/>
      <c r="AUW35" s="45"/>
      <c r="AUX35" s="45"/>
      <c r="AUY35" s="45"/>
      <c r="AUZ35" s="45"/>
      <c r="AVA35" s="45"/>
      <c r="AVB35" s="45"/>
      <c r="AVC35" s="45"/>
      <c r="AVD35" s="45"/>
      <c r="AVE35" s="45"/>
      <c r="AVF35" s="45"/>
      <c r="AVG35" s="45"/>
      <c r="AVH35" s="45"/>
      <c r="AVI35" s="45"/>
      <c r="AVJ35" s="45"/>
      <c r="AVK35" s="45"/>
      <c r="AVL35" s="45"/>
      <c r="AVM35" s="45"/>
      <c r="AVN35" s="45"/>
      <c r="AVO35" s="45"/>
      <c r="AVP35" s="45"/>
      <c r="AVQ35" s="45"/>
      <c r="AVR35" s="45"/>
      <c r="AVS35" s="45"/>
      <c r="AVT35" s="45"/>
      <c r="AVU35" s="45"/>
      <c r="AVV35" s="45"/>
      <c r="AVW35" s="45"/>
      <c r="AVX35" s="45"/>
      <c r="AVY35" s="45"/>
      <c r="AVZ35" s="45"/>
      <c r="AWA35" s="45"/>
      <c r="AWB35" s="45"/>
      <c r="AWC35" s="45"/>
      <c r="AWD35" s="45"/>
      <c r="AWE35" s="45"/>
      <c r="AWF35" s="45"/>
      <c r="AWG35" s="45"/>
      <c r="AWH35" s="45"/>
      <c r="AWI35" s="45"/>
      <c r="AWJ35" s="45"/>
      <c r="AWK35" s="45"/>
      <c r="AWL35" s="45"/>
      <c r="AWM35" s="45"/>
      <c r="AWN35" s="45"/>
      <c r="AWO35" s="45"/>
      <c r="AWP35" s="45"/>
      <c r="AWQ35" s="45"/>
      <c r="AWR35" s="45"/>
      <c r="AWS35" s="45"/>
      <c r="AWT35" s="45"/>
      <c r="AWU35" s="45"/>
      <c r="AWV35" s="45"/>
      <c r="AWW35" s="45"/>
      <c r="AWX35" s="45"/>
      <c r="AWY35" s="45"/>
      <c r="AWZ35" s="45"/>
      <c r="AXA35" s="45"/>
      <c r="AXB35" s="45"/>
      <c r="AXC35" s="45"/>
      <c r="AXD35" s="45"/>
      <c r="AXE35" s="45"/>
      <c r="AXF35" s="45"/>
      <c r="AXG35" s="45"/>
      <c r="AXH35" s="45"/>
      <c r="AXI35" s="45"/>
    </row>
    <row r="36" spans="1:1310" s="45" customFormat="1" ht="18.75" x14ac:dyDescent="0.3">
      <c r="A36" s="1"/>
      <c r="B36" s="68"/>
      <c r="C36" s="73" t="s">
        <v>10</v>
      </c>
      <c r="D36" s="74">
        <f>SUM(D35)</f>
        <v>11239.2</v>
      </c>
      <c r="E36" s="76">
        <f>SUM(E35)</f>
        <v>0</v>
      </c>
      <c r="F36" s="76"/>
      <c r="G36" s="77"/>
      <c r="H36" s="1"/>
    </row>
    <row r="37" spans="1:1310" s="1" customFormat="1" ht="18.75" customHeight="1" x14ac:dyDescent="0.25">
      <c r="B37" s="149" t="s">
        <v>38</v>
      </c>
      <c r="C37" s="149"/>
      <c r="D37" s="149"/>
      <c r="E37" s="149"/>
      <c r="F37" s="149"/>
      <c r="G37" s="149"/>
    </row>
    <row r="38" spans="1:1310" s="45" customFormat="1" ht="37.5" x14ac:dyDescent="0.3">
      <c r="A38" s="1"/>
      <c r="B38" s="68">
        <v>9</v>
      </c>
      <c r="C38" s="40" t="s">
        <v>86</v>
      </c>
      <c r="D38" s="41">
        <v>15957.913</v>
      </c>
      <c r="E38" s="78">
        <v>3.1</v>
      </c>
      <c r="F38" s="79"/>
      <c r="G38" s="77"/>
      <c r="H38" s="49"/>
      <c r="I38" s="50"/>
    </row>
    <row r="39" spans="1:1310" s="1" customFormat="1" ht="18.75" x14ac:dyDescent="0.3">
      <c r="B39" s="68">
        <v>10</v>
      </c>
      <c r="C39" s="40" t="s">
        <v>23</v>
      </c>
      <c r="D39" s="41">
        <f>10306.847-0.00086</f>
        <v>10306.84614</v>
      </c>
      <c r="E39" s="78">
        <v>5</v>
      </c>
      <c r="F39" s="79"/>
      <c r="G39" s="77"/>
      <c r="H39" s="49"/>
      <c r="I39" s="49"/>
    </row>
    <row r="40" spans="1:1310" s="1" customFormat="1" ht="37.5" x14ac:dyDescent="0.3">
      <c r="B40" s="68">
        <v>11</v>
      </c>
      <c r="C40" s="40" t="s">
        <v>87</v>
      </c>
      <c r="D40" s="41">
        <v>1500</v>
      </c>
      <c r="E40" s="78"/>
      <c r="F40" s="80">
        <v>55</v>
      </c>
      <c r="G40" s="77"/>
      <c r="H40" s="49"/>
      <c r="I40" s="49"/>
    </row>
    <row r="41" spans="1:1310" s="45" customFormat="1" ht="18.75" x14ac:dyDescent="0.3">
      <c r="A41" s="1"/>
      <c r="B41" s="68"/>
      <c r="C41" s="73" t="s">
        <v>10</v>
      </c>
      <c r="D41" s="41">
        <f>SUM(D40+D39+D38)</f>
        <v>27764.759140000002</v>
      </c>
      <c r="E41" s="76">
        <f>SUM(E38:E40)</f>
        <v>8.1</v>
      </c>
      <c r="F41" s="81">
        <f>SUM(F38:F40)</f>
        <v>55</v>
      </c>
      <c r="G41" s="77"/>
      <c r="H41" s="49"/>
      <c r="I41" s="50"/>
    </row>
    <row r="42" spans="1:1310" s="52" customFormat="1" ht="18.75" customHeight="1" x14ac:dyDescent="0.25">
      <c r="B42" s="148" t="s">
        <v>28</v>
      </c>
      <c r="C42" s="148"/>
      <c r="D42" s="148"/>
      <c r="E42" s="148"/>
      <c r="F42" s="148"/>
      <c r="G42" s="148"/>
      <c r="H42" s="51"/>
      <c r="I42" s="51"/>
    </row>
    <row r="43" spans="1:1310" s="54" customFormat="1" ht="45" customHeight="1" x14ac:dyDescent="0.25">
      <c r="B43" s="68">
        <v>12</v>
      </c>
      <c r="C43" s="40" t="s">
        <v>68</v>
      </c>
      <c r="D43" s="41">
        <v>10093.004000000001</v>
      </c>
      <c r="E43" s="82"/>
      <c r="F43" s="69">
        <v>32.5</v>
      </c>
      <c r="G43" s="82"/>
      <c r="H43" s="53"/>
      <c r="I43" s="53"/>
    </row>
    <row r="44" spans="1:1310" s="45" customFormat="1" ht="18.75" x14ac:dyDescent="0.25">
      <c r="A44" s="1"/>
      <c r="B44" s="68"/>
      <c r="C44" s="73" t="s">
        <v>10</v>
      </c>
      <c r="D44" s="41">
        <f>SUM(D43:D43)</f>
        <v>10093.004000000001</v>
      </c>
      <c r="E44" s="78">
        <f>SUM(E43:E43)</f>
        <v>0</v>
      </c>
      <c r="F44" s="78">
        <f>SUM(F43:F43)</f>
        <v>32.5</v>
      </c>
      <c r="G44" s="83"/>
      <c r="H44" s="49"/>
      <c r="I44" s="50"/>
    </row>
    <row r="45" spans="1:1310" s="1" customFormat="1" ht="18.75" customHeight="1" x14ac:dyDescent="0.25">
      <c r="B45" s="148" t="s">
        <v>53</v>
      </c>
      <c r="C45" s="148"/>
      <c r="D45" s="148"/>
      <c r="E45" s="148"/>
      <c r="F45" s="148"/>
      <c r="G45" s="148"/>
      <c r="H45" s="49"/>
      <c r="I45" s="49"/>
    </row>
    <row r="46" spans="1:1310" s="1" customFormat="1" ht="37.5" x14ac:dyDescent="0.25">
      <c r="B46" s="68">
        <v>13</v>
      </c>
      <c r="C46" s="40" t="s">
        <v>62</v>
      </c>
      <c r="D46" s="41">
        <v>9794.9330000000009</v>
      </c>
      <c r="E46" s="78"/>
      <c r="F46" s="69">
        <v>84</v>
      </c>
      <c r="G46" s="40"/>
    </row>
    <row r="47" spans="1:1310" s="1" customFormat="1" ht="37.5" x14ac:dyDescent="0.25">
      <c r="B47" s="68">
        <v>14</v>
      </c>
      <c r="C47" s="40" t="s">
        <v>63</v>
      </c>
      <c r="D47" s="41">
        <v>1500</v>
      </c>
      <c r="E47" s="78"/>
      <c r="F47" s="69">
        <v>12</v>
      </c>
      <c r="G47" s="40"/>
    </row>
    <row r="48" spans="1:1310" s="1" customFormat="1" ht="18.75" x14ac:dyDescent="0.25">
      <c r="B48" s="68">
        <v>15</v>
      </c>
      <c r="C48" s="40" t="s">
        <v>58</v>
      </c>
      <c r="D48" s="41">
        <v>30000</v>
      </c>
      <c r="E48" s="84"/>
      <c r="F48" s="40"/>
      <c r="G48" s="40"/>
      <c r="L48" s="44"/>
    </row>
    <row r="49" spans="1:17" s="1" customFormat="1" ht="37.5" x14ac:dyDescent="0.25">
      <c r="B49" s="68">
        <v>16</v>
      </c>
      <c r="C49" s="40" t="s">
        <v>83</v>
      </c>
      <c r="D49" s="41">
        <v>30000</v>
      </c>
      <c r="E49" s="84"/>
      <c r="F49" s="40"/>
      <c r="G49" s="40"/>
      <c r="L49" s="44"/>
    </row>
    <row r="50" spans="1:17" s="45" customFormat="1" ht="37.5" x14ac:dyDescent="0.25">
      <c r="A50" s="1"/>
      <c r="B50" s="68">
        <v>17</v>
      </c>
      <c r="C50" s="40" t="s">
        <v>59</v>
      </c>
      <c r="D50" s="41">
        <v>11934.222</v>
      </c>
      <c r="E50" s="84"/>
      <c r="F50" s="40"/>
      <c r="G50" s="40"/>
      <c r="H50" s="1"/>
      <c r="L50" s="121"/>
      <c r="N50" s="124"/>
    </row>
    <row r="51" spans="1:17" s="1" customFormat="1" ht="18.75" x14ac:dyDescent="0.25">
      <c r="B51" s="68">
        <v>18</v>
      </c>
      <c r="C51" s="40" t="s">
        <v>24</v>
      </c>
      <c r="D51" s="41">
        <v>20000</v>
      </c>
      <c r="E51" s="84"/>
      <c r="F51" s="40"/>
      <c r="G51" s="40"/>
      <c r="N51" s="125"/>
    </row>
    <row r="52" spans="1:17" s="1" customFormat="1" ht="37.5" x14ac:dyDescent="0.25">
      <c r="B52" s="68">
        <v>19</v>
      </c>
      <c r="C52" s="40" t="s">
        <v>60</v>
      </c>
      <c r="D52" s="41">
        <v>5103.1689999999999</v>
      </c>
      <c r="E52" s="78"/>
      <c r="F52" s="69">
        <v>24</v>
      </c>
      <c r="G52" s="40"/>
    </row>
    <row r="53" spans="1:17" s="1" customFormat="1" ht="37.5" x14ac:dyDescent="0.25">
      <c r="B53" s="68">
        <v>20</v>
      </c>
      <c r="C53" s="40" t="s">
        <v>61</v>
      </c>
      <c r="D53" s="41">
        <v>25000</v>
      </c>
      <c r="E53" s="78"/>
      <c r="F53" s="40"/>
      <c r="G53" s="40"/>
      <c r="K53" s="44"/>
      <c r="L53" s="44"/>
      <c r="N53" s="44"/>
    </row>
    <row r="54" spans="1:17" s="45" customFormat="1" ht="18.75" x14ac:dyDescent="0.25">
      <c r="A54" s="1"/>
      <c r="B54" s="68"/>
      <c r="C54" s="73" t="s">
        <v>10</v>
      </c>
      <c r="D54" s="41">
        <f>SUM(D46+D47+D48+D50+D51+D52+D53+D49)</f>
        <v>133332.32399999999</v>
      </c>
      <c r="E54" s="78">
        <f>SUM(E46:E53)</f>
        <v>0</v>
      </c>
      <c r="F54" s="78">
        <f>SUM(F46:F53)</f>
        <v>120</v>
      </c>
      <c r="G54" s="83"/>
      <c r="H54" s="1"/>
    </row>
    <row r="55" spans="1:17" s="1" customFormat="1" ht="18.75" customHeight="1" x14ac:dyDescent="0.25">
      <c r="B55" s="148" t="s">
        <v>54</v>
      </c>
      <c r="C55" s="148"/>
      <c r="D55" s="148"/>
      <c r="E55" s="148"/>
      <c r="F55" s="148"/>
      <c r="G55" s="148"/>
      <c r="H55" s="49"/>
      <c r="I55" s="49"/>
    </row>
    <row r="56" spans="1:17" s="1" customFormat="1" ht="112.5" x14ac:dyDescent="0.25">
      <c r="B56" s="68">
        <v>21</v>
      </c>
      <c r="C56" s="40" t="s">
        <v>64</v>
      </c>
      <c r="D56" s="41">
        <v>36001.572</v>
      </c>
      <c r="E56" s="78"/>
      <c r="F56" s="40"/>
      <c r="G56" s="40"/>
      <c r="J56" s="136">
        <f>D31+D40+D32+D43+D46+D47+D52+D60+D61</f>
        <v>71806.974000000002</v>
      </c>
    </row>
    <row r="57" spans="1:17" s="1" customFormat="1" ht="56.25" x14ac:dyDescent="0.25">
      <c r="B57" s="68">
        <v>22</v>
      </c>
      <c r="C57" s="40" t="s">
        <v>69</v>
      </c>
      <c r="D57" s="41">
        <v>30000</v>
      </c>
      <c r="E57" s="78">
        <v>6</v>
      </c>
      <c r="F57" s="40"/>
      <c r="G57" s="40"/>
      <c r="L57" s="44"/>
    </row>
    <row r="58" spans="1:17" s="1" customFormat="1" ht="18.75" x14ac:dyDescent="0.25">
      <c r="B58" s="68">
        <v>23</v>
      </c>
      <c r="C58" s="40" t="s">
        <v>22</v>
      </c>
      <c r="D58" s="41">
        <v>8179</v>
      </c>
      <c r="E58" s="78">
        <v>3.4</v>
      </c>
      <c r="F58" s="40"/>
      <c r="G58" s="40"/>
    </row>
    <row r="59" spans="1:17" s="1" customFormat="1" ht="33.75" customHeight="1" x14ac:dyDescent="0.25">
      <c r="B59" s="68">
        <v>24</v>
      </c>
      <c r="C59" s="40" t="s">
        <v>65</v>
      </c>
      <c r="D59" s="41">
        <v>54702.705000000002</v>
      </c>
      <c r="E59" s="78"/>
      <c r="F59" s="40"/>
      <c r="G59" s="40"/>
      <c r="J59" s="44"/>
    </row>
    <row r="60" spans="1:17" s="1" customFormat="1" ht="37.5" x14ac:dyDescent="0.25">
      <c r="B60" s="68">
        <v>25</v>
      </c>
      <c r="C60" s="40" t="s">
        <v>67</v>
      </c>
      <c r="D60" s="41">
        <v>27449.466</v>
      </c>
      <c r="E60" s="78"/>
      <c r="F60" s="69">
        <v>102</v>
      </c>
      <c r="G60" s="40"/>
    </row>
    <row r="61" spans="1:17" s="1" customFormat="1" ht="39.75" customHeight="1" x14ac:dyDescent="0.25">
      <c r="B61" s="68">
        <v>26</v>
      </c>
      <c r="C61" s="40" t="s">
        <v>66</v>
      </c>
      <c r="D61" s="41">
        <v>10830.307000000001</v>
      </c>
      <c r="E61" s="78"/>
      <c r="F61" s="69">
        <v>12</v>
      </c>
      <c r="G61" s="40"/>
    </row>
    <row r="62" spans="1:17" s="45" customFormat="1" ht="18.75" x14ac:dyDescent="0.25">
      <c r="A62" s="1"/>
      <c r="B62" s="68"/>
      <c r="C62" s="73" t="s">
        <v>10</v>
      </c>
      <c r="D62" s="41">
        <f>SUM(D56:D61)</f>
        <v>167163.05000000002</v>
      </c>
      <c r="E62" s="78">
        <f>SUM(E56:E61)</f>
        <v>9.4</v>
      </c>
      <c r="F62" s="78">
        <f>SUM(F56:F61)</f>
        <v>114</v>
      </c>
      <c r="G62" s="83"/>
      <c r="H62" s="1"/>
    </row>
    <row r="63" spans="1:17" s="1" customFormat="1" ht="18.75" x14ac:dyDescent="0.25">
      <c r="B63" s="68">
        <v>27</v>
      </c>
      <c r="C63" s="85" t="s">
        <v>26</v>
      </c>
      <c r="D63" s="86">
        <v>11317.296120000001</v>
      </c>
      <c r="E63" s="107"/>
      <c r="F63" s="108"/>
      <c r="G63" s="109"/>
    </row>
    <row r="64" spans="1:17" s="46" customFormat="1" ht="39" customHeight="1" x14ac:dyDescent="0.25">
      <c r="A64" s="1"/>
      <c r="B64" s="68"/>
      <c r="C64" s="87" t="s">
        <v>11</v>
      </c>
      <c r="D64" s="86">
        <f>SUM(D63+D62+D54+D44+D41+D36+D33)</f>
        <v>425409.56226000004</v>
      </c>
      <c r="E64" s="88">
        <f>SUM(E62+E54+E44+E41+E36+E33)</f>
        <v>20.3</v>
      </c>
      <c r="F64" s="88">
        <f>SUM(F62+F54+F44+F41+F36+F33)</f>
        <v>364</v>
      </c>
      <c r="G64" s="107"/>
      <c r="H64" s="103"/>
      <c r="I64" s="55"/>
      <c r="J64" s="58">
        <f>D64+D16</f>
        <v>458557.34726000007</v>
      </c>
      <c r="Q64" s="56"/>
    </row>
    <row r="65" spans="1:17" s="1" customFormat="1" ht="18.75" x14ac:dyDescent="0.25">
      <c r="B65" s="89"/>
      <c r="C65" s="148" t="s">
        <v>5</v>
      </c>
      <c r="D65" s="148"/>
      <c r="E65" s="148"/>
      <c r="F65" s="148"/>
      <c r="G65" s="151"/>
      <c r="H65" s="103"/>
      <c r="I65" s="49"/>
      <c r="J65" s="44">
        <f>D99+D21</f>
        <v>163537.61676999999</v>
      </c>
      <c r="Q65" s="57"/>
    </row>
    <row r="66" spans="1:17" s="1" customFormat="1" ht="18.75" customHeight="1" x14ac:dyDescent="0.25">
      <c r="B66" s="148" t="s">
        <v>40</v>
      </c>
      <c r="C66" s="148"/>
      <c r="D66" s="148"/>
      <c r="E66" s="148"/>
      <c r="F66" s="148"/>
      <c r="G66" s="148"/>
    </row>
    <row r="67" spans="1:17" s="1" customFormat="1" ht="18.75" x14ac:dyDescent="0.25">
      <c r="B67" s="68">
        <v>28</v>
      </c>
      <c r="C67" s="40" t="s">
        <v>41</v>
      </c>
      <c r="D67" s="41">
        <v>3181.1370000000002</v>
      </c>
      <c r="E67" s="78"/>
      <c r="F67" s="40"/>
      <c r="G67" s="69">
        <v>3960</v>
      </c>
    </row>
    <row r="68" spans="1:17" s="1" customFormat="1" ht="18.75" x14ac:dyDescent="0.25">
      <c r="B68" s="68">
        <v>29</v>
      </c>
      <c r="C68" s="40" t="s">
        <v>42</v>
      </c>
      <c r="D68" s="41">
        <v>1454</v>
      </c>
      <c r="E68" s="78"/>
      <c r="F68" s="40"/>
      <c r="G68" s="69">
        <v>2700</v>
      </c>
    </row>
    <row r="69" spans="1:17" s="1" customFormat="1" ht="18.75" x14ac:dyDescent="0.25">
      <c r="B69" s="68">
        <v>30</v>
      </c>
      <c r="C69" s="40" t="s">
        <v>43</v>
      </c>
      <c r="D69" s="41">
        <v>1217</v>
      </c>
      <c r="E69" s="78"/>
      <c r="F69" s="40"/>
      <c r="G69" s="69">
        <v>2681</v>
      </c>
    </row>
    <row r="70" spans="1:17" s="1" customFormat="1" ht="37.5" x14ac:dyDescent="0.25">
      <c r="B70" s="68">
        <v>31</v>
      </c>
      <c r="C70" s="40" t="s">
        <v>74</v>
      </c>
      <c r="D70" s="41">
        <v>1236.845</v>
      </c>
      <c r="E70" s="78"/>
      <c r="F70" s="40"/>
      <c r="G70" s="69">
        <v>1686</v>
      </c>
    </row>
    <row r="71" spans="1:17" s="1" customFormat="1" ht="37.5" x14ac:dyDescent="0.25">
      <c r="B71" s="68">
        <v>32</v>
      </c>
      <c r="C71" s="40" t="s">
        <v>81</v>
      </c>
      <c r="D71" s="41">
        <v>4559.4669999999996</v>
      </c>
      <c r="E71" s="78"/>
      <c r="F71" s="40"/>
      <c r="G71" s="69">
        <v>3727.3</v>
      </c>
    </row>
    <row r="72" spans="1:17" s="45" customFormat="1" ht="18.75" x14ac:dyDescent="0.25">
      <c r="A72" s="1"/>
      <c r="B72" s="68"/>
      <c r="C72" s="73" t="s">
        <v>10</v>
      </c>
      <c r="D72" s="41">
        <f>SUM(D67:D71)</f>
        <v>11648.449000000001</v>
      </c>
      <c r="E72" s="78">
        <f>SUM(E67:E67)</f>
        <v>0</v>
      </c>
      <c r="F72" s="83"/>
      <c r="G72" s="69">
        <f>SUM(G67:G71)</f>
        <v>14754.3</v>
      </c>
      <c r="H72" s="1"/>
    </row>
    <row r="73" spans="1:17" s="1" customFormat="1" ht="18.75" customHeight="1" x14ac:dyDescent="0.25">
      <c r="B73" s="148" t="s">
        <v>38</v>
      </c>
      <c r="C73" s="148"/>
      <c r="D73" s="148"/>
      <c r="E73" s="148"/>
      <c r="F73" s="148"/>
      <c r="G73" s="148"/>
    </row>
    <row r="74" spans="1:17" s="1" customFormat="1" ht="18.75" customHeight="1" x14ac:dyDescent="0.25">
      <c r="B74" s="90">
        <v>33</v>
      </c>
      <c r="C74" s="40" t="s">
        <v>78</v>
      </c>
      <c r="D74" s="41">
        <v>3757.3939999999998</v>
      </c>
      <c r="E74" s="73"/>
      <c r="F74" s="73"/>
      <c r="G74" s="69">
        <v>2571.1999999999998</v>
      </c>
    </row>
    <row r="75" spans="1:17" s="1" customFormat="1" ht="70.5" customHeight="1" x14ac:dyDescent="0.25">
      <c r="B75" s="90">
        <v>34</v>
      </c>
      <c r="C75" s="40" t="s">
        <v>82</v>
      </c>
      <c r="D75" s="41">
        <v>74484.412769999995</v>
      </c>
      <c r="E75" s="73"/>
      <c r="F75" s="73"/>
      <c r="G75" s="69"/>
    </row>
    <row r="76" spans="1:17" s="45" customFormat="1" ht="18.75" x14ac:dyDescent="0.25">
      <c r="A76" s="1"/>
      <c r="B76" s="68"/>
      <c r="C76" s="73" t="s">
        <v>10</v>
      </c>
      <c r="D76" s="41">
        <f>SUM(D74:D75)</f>
        <v>78241.806769999996</v>
      </c>
      <c r="E76" s="78"/>
      <c r="F76" s="40"/>
      <c r="G76" s="69">
        <f>SUM(G74)</f>
        <v>2571.1999999999998</v>
      </c>
      <c r="H76" s="1"/>
    </row>
    <row r="77" spans="1:17" s="1" customFormat="1" ht="18.75" customHeight="1" x14ac:dyDescent="0.25">
      <c r="B77" s="148" t="s">
        <v>44</v>
      </c>
      <c r="C77" s="148"/>
      <c r="D77" s="148"/>
      <c r="E77" s="148"/>
      <c r="F77" s="148"/>
      <c r="G77" s="148"/>
    </row>
    <row r="78" spans="1:17" s="1" customFormat="1" ht="18.75" x14ac:dyDescent="0.25">
      <c r="B78" s="68">
        <v>35</v>
      </c>
      <c r="C78" s="40" t="s">
        <v>90</v>
      </c>
      <c r="D78" s="41">
        <v>1698.664</v>
      </c>
      <c r="E78" s="78"/>
      <c r="F78" s="40"/>
      <c r="G78" s="69">
        <v>2671.5</v>
      </c>
    </row>
    <row r="79" spans="1:17" s="1" customFormat="1" ht="18.75" x14ac:dyDescent="0.25">
      <c r="B79" s="68">
        <v>36</v>
      </c>
      <c r="C79" s="40" t="s">
        <v>47</v>
      </c>
      <c r="D79" s="41">
        <v>2605.7429999999999</v>
      </c>
      <c r="E79" s="78"/>
      <c r="F79" s="40"/>
      <c r="G79" s="69">
        <v>3869.2</v>
      </c>
    </row>
    <row r="80" spans="1:17" s="1" customFormat="1" ht="18.75" x14ac:dyDescent="0.25">
      <c r="B80" s="68">
        <v>37</v>
      </c>
      <c r="C80" s="40" t="s">
        <v>48</v>
      </c>
      <c r="D80" s="41">
        <v>4657.1139999999996</v>
      </c>
      <c r="E80" s="78"/>
      <c r="F80" s="40"/>
      <c r="G80" s="69">
        <v>3944.5</v>
      </c>
    </row>
    <row r="81" spans="1:8" s="1" customFormat="1" ht="18.75" x14ac:dyDescent="0.25">
      <c r="B81" s="68">
        <v>38</v>
      </c>
      <c r="C81" s="40" t="s">
        <v>49</v>
      </c>
      <c r="D81" s="41">
        <v>2480.5239999999999</v>
      </c>
      <c r="E81" s="78"/>
      <c r="F81" s="40"/>
      <c r="G81" s="69">
        <v>2895.4</v>
      </c>
    </row>
    <row r="82" spans="1:8" s="45" customFormat="1" ht="18.75" x14ac:dyDescent="0.25">
      <c r="A82" s="1"/>
      <c r="B82" s="68"/>
      <c r="C82" s="73" t="s">
        <v>10</v>
      </c>
      <c r="D82" s="41">
        <f>SUM(D78:D81)</f>
        <v>11442.045</v>
      </c>
      <c r="E82" s="78">
        <f>SUM(E78:E78)</f>
        <v>0</v>
      </c>
      <c r="F82" s="40"/>
      <c r="G82" s="69">
        <f>SUM(G78:G81)</f>
        <v>13380.6</v>
      </c>
      <c r="H82" s="1"/>
    </row>
    <row r="83" spans="1:8" s="1" customFormat="1" ht="18.75" customHeight="1" x14ac:dyDescent="0.25">
      <c r="B83" s="148" t="s">
        <v>17</v>
      </c>
      <c r="C83" s="148"/>
      <c r="D83" s="148"/>
      <c r="E83" s="148"/>
      <c r="F83" s="148"/>
      <c r="G83" s="148"/>
    </row>
    <row r="84" spans="1:8" s="1" customFormat="1" ht="18.75" x14ac:dyDescent="0.25">
      <c r="B84" s="68">
        <v>39</v>
      </c>
      <c r="C84" s="40" t="s">
        <v>45</v>
      </c>
      <c r="D84" s="41">
        <v>4064.9</v>
      </c>
      <c r="E84" s="78"/>
      <c r="F84" s="40"/>
      <c r="G84" s="69">
        <v>3241.5</v>
      </c>
    </row>
    <row r="85" spans="1:8" s="45" customFormat="1" ht="18.75" x14ac:dyDescent="0.25">
      <c r="A85" s="1"/>
      <c r="B85" s="68"/>
      <c r="C85" s="73" t="s">
        <v>10</v>
      </c>
      <c r="D85" s="41">
        <f>SUM(D84)</f>
        <v>4064.9</v>
      </c>
      <c r="E85" s="78">
        <f>SUM(E84:E84)</f>
        <v>0</v>
      </c>
      <c r="F85" s="40"/>
      <c r="G85" s="69">
        <f>SUM(G84)</f>
        <v>3241.5</v>
      </c>
      <c r="H85" s="1"/>
    </row>
    <row r="86" spans="1:8" s="1" customFormat="1" ht="18.75" customHeight="1" x14ac:dyDescent="0.25">
      <c r="B86" s="148" t="s">
        <v>46</v>
      </c>
      <c r="C86" s="148"/>
      <c r="D86" s="148"/>
      <c r="E86" s="148"/>
      <c r="F86" s="148"/>
      <c r="G86" s="148"/>
    </row>
    <row r="87" spans="1:8" s="1" customFormat="1" ht="37.5" x14ac:dyDescent="0.25">
      <c r="B87" s="68">
        <v>40</v>
      </c>
      <c r="C87" s="40" t="s">
        <v>88</v>
      </c>
      <c r="D87" s="41">
        <v>1365.7239999999999</v>
      </c>
      <c r="E87" s="78"/>
      <c r="F87" s="40"/>
      <c r="G87" s="69">
        <v>2630</v>
      </c>
    </row>
    <row r="88" spans="1:8" s="45" customFormat="1" ht="18.75" x14ac:dyDescent="0.25">
      <c r="A88" s="1"/>
      <c r="B88" s="68"/>
      <c r="C88" s="73" t="s">
        <v>10</v>
      </c>
      <c r="D88" s="41">
        <f>SUM(D87)</f>
        <v>1365.7239999999999</v>
      </c>
      <c r="E88" s="78">
        <f>SUM(E87:E87)</f>
        <v>0</v>
      </c>
      <c r="F88" s="40"/>
      <c r="G88" s="69">
        <f>SUM(G87)</f>
        <v>2630</v>
      </c>
      <c r="H88" s="1"/>
    </row>
    <row r="89" spans="1:8" s="1" customFormat="1" ht="18.75" customHeight="1" x14ac:dyDescent="0.25">
      <c r="B89" s="148" t="s">
        <v>20</v>
      </c>
      <c r="C89" s="148"/>
      <c r="D89" s="148"/>
      <c r="E89" s="148"/>
      <c r="F89" s="148"/>
      <c r="G89" s="148"/>
    </row>
    <row r="90" spans="1:8" s="1" customFormat="1" ht="37.5" x14ac:dyDescent="0.25">
      <c r="B90" s="68">
        <v>41</v>
      </c>
      <c r="C90" s="40" t="s">
        <v>50</v>
      </c>
      <c r="D90" s="41">
        <v>14878.713</v>
      </c>
      <c r="E90" s="78"/>
      <c r="F90" s="40"/>
      <c r="G90" s="69">
        <v>4267.3</v>
      </c>
    </row>
    <row r="91" spans="1:8" s="45" customFormat="1" ht="18.75" x14ac:dyDescent="0.25">
      <c r="A91" s="1"/>
      <c r="B91" s="68"/>
      <c r="C91" s="73" t="s">
        <v>10</v>
      </c>
      <c r="D91" s="41">
        <f>SUM(D90:D90)</f>
        <v>14878.713</v>
      </c>
      <c r="E91" s="78">
        <f>SUM(E90:E90)</f>
        <v>0</v>
      </c>
      <c r="F91" s="40"/>
      <c r="G91" s="69">
        <f>SUM(G90:G90)</f>
        <v>4267.3</v>
      </c>
      <c r="H91" s="1"/>
    </row>
    <row r="92" spans="1:8" s="1" customFormat="1" ht="18.75" customHeight="1" x14ac:dyDescent="0.25">
      <c r="B92" s="148" t="s">
        <v>29</v>
      </c>
      <c r="C92" s="148"/>
      <c r="D92" s="148"/>
      <c r="E92" s="148"/>
      <c r="F92" s="148"/>
      <c r="G92" s="148"/>
    </row>
    <row r="93" spans="1:8" s="1" customFormat="1" ht="37.5" x14ac:dyDescent="0.25">
      <c r="B93" s="68">
        <v>42</v>
      </c>
      <c r="C93" s="40" t="s">
        <v>76</v>
      </c>
      <c r="D93" s="41">
        <v>17014.307000000001</v>
      </c>
      <c r="E93" s="78"/>
      <c r="F93" s="40"/>
      <c r="G93" s="69">
        <v>5331.6</v>
      </c>
    </row>
    <row r="94" spans="1:8" s="45" customFormat="1" ht="18.75" x14ac:dyDescent="0.25">
      <c r="A94" s="1"/>
      <c r="B94" s="68"/>
      <c r="C94" s="73" t="s">
        <v>10</v>
      </c>
      <c r="D94" s="41">
        <f>SUM(D93:D93)</f>
        <v>17014.307000000001</v>
      </c>
      <c r="E94" s="78">
        <f>SUM(E93:E93)</f>
        <v>0</v>
      </c>
      <c r="F94" s="40"/>
      <c r="G94" s="69">
        <f>SUM(G93)</f>
        <v>5331.6</v>
      </c>
      <c r="H94" s="1"/>
    </row>
    <row r="95" spans="1:8" s="1" customFormat="1" ht="18.75" customHeight="1" x14ac:dyDescent="0.25">
      <c r="B95" s="148" t="s">
        <v>51</v>
      </c>
      <c r="C95" s="148"/>
      <c r="D95" s="148"/>
      <c r="E95" s="148"/>
      <c r="F95" s="148"/>
      <c r="G95" s="148"/>
    </row>
    <row r="96" spans="1:8" s="1" customFormat="1" ht="37.5" x14ac:dyDescent="0.25">
      <c r="B96" s="68">
        <v>43</v>
      </c>
      <c r="C96" s="40" t="s">
        <v>52</v>
      </c>
      <c r="D96" s="41">
        <v>8881.6720000000005</v>
      </c>
      <c r="E96" s="78"/>
      <c r="F96" s="40"/>
      <c r="G96" s="69">
        <v>4157.6000000000004</v>
      </c>
    </row>
    <row r="97" spans="1:17" s="1" customFormat="1" ht="37.5" x14ac:dyDescent="0.25">
      <c r="B97" s="68">
        <v>44</v>
      </c>
      <c r="C97" s="40" t="s">
        <v>75</v>
      </c>
      <c r="D97" s="41">
        <v>7000</v>
      </c>
      <c r="E97" s="78"/>
      <c r="F97" s="40"/>
      <c r="G97" s="69">
        <v>4056.7</v>
      </c>
    </row>
    <row r="98" spans="1:17" s="45" customFormat="1" ht="18.75" x14ac:dyDescent="0.25">
      <c r="A98" s="1"/>
      <c r="B98" s="68"/>
      <c r="C98" s="73" t="s">
        <v>10</v>
      </c>
      <c r="D98" s="41">
        <f>SUM(D96:D97)</f>
        <v>15881.672</v>
      </c>
      <c r="E98" s="78">
        <f>SUM(E96:E96)</f>
        <v>0</v>
      </c>
      <c r="F98" s="40"/>
      <c r="G98" s="69">
        <f>SUM(G96:G97)</f>
        <v>8214.2999999999993</v>
      </c>
      <c r="H98" s="1"/>
    </row>
    <row r="99" spans="1:17" s="46" customFormat="1" ht="37.5" x14ac:dyDescent="0.25">
      <c r="A99" s="1"/>
      <c r="B99" s="89"/>
      <c r="C99" s="87" t="s">
        <v>12</v>
      </c>
      <c r="D99" s="86">
        <f>SUM(D98+D94+D91+D88+D85+D82+D76+D72)</f>
        <v>154537.61676999999</v>
      </c>
      <c r="E99" s="91"/>
      <c r="F99" s="90"/>
      <c r="G99" s="92">
        <f>SUM(G98+G94+G91+G88+G85+G82+G76+G72)</f>
        <v>54390.8</v>
      </c>
      <c r="H99" s="103"/>
      <c r="J99" s="58">
        <f>D99+D21</f>
        <v>163537.61676999999</v>
      </c>
      <c r="K99" s="58"/>
      <c r="N99" s="58"/>
      <c r="Q99" s="56"/>
    </row>
    <row r="100" spans="1:17" s="46" customFormat="1" ht="37.5" x14ac:dyDescent="0.25">
      <c r="A100" s="1"/>
      <c r="B100" s="68"/>
      <c r="C100" s="85" t="s">
        <v>15</v>
      </c>
      <c r="D100" s="86">
        <f>SUM(D99+D64)</f>
        <v>579947.17903</v>
      </c>
      <c r="E100" s="92">
        <f>E64</f>
        <v>20.3</v>
      </c>
      <c r="F100" s="88">
        <f>F64</f>
        <v>364</v>
      </c>
      <c r="G100" s="92">
        <f>SUM(G98+G72+G76+G82+G85+G88+G91+G94)</f>
        <v>54390.8</v>
      </c>
      <c r="H100" s="103"/>
      <c r="Q100" s="56"/>
    </row>
    <row r="101" spans="1:17" s="113" customFormat="1" ht="18.75" customHeight="1" x14ac:dyDescent="0.25">
      <c r="A101" s="111"/>
      <c r="B101" s="68"/>
      <c r="C101" s="147" t="s">
        <v>71</v>
      </c>
      <c r="D101" s="147"/>
      <c r="E101" s="147"/>
      <c r="F101" s="147"/>
      <c r="G101" s="147"/>
      <c r="H101" s="112"/>
      <c r="Q101" s="114"/>
    </row>
    <row r="102" spans="1:17" s="1" customFormat="1" ht="18.75" x14ac:dyDescent="0.25">
      <c r="B102" s="68"/>
      <c r="C102" s="156" t="s">
        <v>4</v>
      </c>
      <c r="D102" s="156"/>
      <c r="E102" s="156"/>
      <c r="F102" s="156"/>
      <c r="G102" s="156"/>
      <c r="H102" s="103"/>
      <c r="I102" s="49"/>
      <c r="Q102" s="57"/>
    </row>
    <row r="103" spans="1:17" s="1" customFormat="1" ht="18.75" x14ac:dyDescent="0.25">
      <c r="B103" s="152" t="s">
        <v>18</v>
      </c>
      <c r="C103" s="152"/>
      <c r="D103" s="152"/>
      <c r="E103" s="152"/>
      <c r="F103" s="152"/>
      <c r="G103" s="152"/>
      <c r="H103" s="103"/>
      <c r="I103" s="49"/>
      <c r="Q103" s="57"/>
    </row>
    <row r="104" spans="1:17" s="1" customFormat="1" ht="39.75" customHeight="1" x14ac:dyDescent="0.25">
      <c r="B104" s="68">
        <v>45</v>
      </c>
      <c r="C104" s="40" t="s">
        <v>36</v>
      </c>
      <c r="D104" s="41">
        <v>6455.59</v>
      </c>
      <c r="E104" s="84"/>
      <c r="F104" s="94"/>
      <c r="G104" s="94"/>
      <c r="H104" s="104"/>
      <c r="I104" s="59"/>
      <c r="J104" s="49"/>
      <c r="K104" s="44">
        <f>D64+D18</f>
        <v>458557.34726000007</v>
      </c>
      <c r="Q104" s="57"/>
    </row>
    <row r="105" spans="1:17" s="45" customFormat="1" ht="18.75" x14ac:dyDescent="0.25">
      <c r="A105" s="1"/>
      <c r="B105" s="68"/>
      <c r="C105" s="82" t="s">
        <v>10</v>
      </c>
      <c r="D105" s="41">
        <f>SUM(D104)</f>
        <v>6455.59</v>
      </c>
      <c r="E105" s="69"/>
      <c r="F105" s="90"/>
      <c r="G105" s="95"/>
      <c r="H105" s="103"/>
      <c r="I105" s="50"/>
      <c r="Q105" s="60"/>
    </row>
    <row r="106" spans="1:17" s="1" customFormat="1" ht="18.75" customHeight="1" x14ac:dyDescent="0.25">
      <c r="B106" s="148" t="s">
        <v>39</v>
      </c>
      <c r="C106" s="148"/>
      <c r="D106" s="148"/>
      <c r="E106" s="148"/>
      <c r="F106" s="148"/>
      <c r="G106" s="148"/>
    </row>
    <row r="107" spans="1:17" s="1" customFormat="1" ht="18.75" x14ac:dyDescent="0.25">
      <c r="A107" s="133"/>
      <c r="B107" s="126">
        <v>46</v>
      </c>
      <c r="C107" s="127" t="s">
        <v>79</v>
      </c>
      <c r="D107" s="138">
        <v>30000</v>
      </c>
      <c r="E107" s="128"/>
      <c r="F107" s="127"/>
      <c r="G107" s="127"/>
    </row>
    <row r="108" spans="1:17" s="45" customFormat="1" ht="18.75" x14ac:dyDescent="0.3">
      <c r="A108" s="1"/>
      <c r="B108" s="126"/>
      <c r="C108" s="129" t="s">
        <v>10</v>
      </c>
      <c r="D108" s="130">
        <f>SUM(D107)</f>
        <v>30000</v>
      </c>
      <c r="E108" s="131">
        <f>SUM(E107:E107)</f>
        <v>0</v>
      </c>
      <c r="F108" s="131">
        <f>SUM(F107:F107)</f>
        <v>0</v>
      </c>
      <c r="G108" s="132"/>
      <c r="H108" s="1"/>
    </row>
    <row r="109" spans="1:17" s="1" customFormat="1" ht="18.75" x14ac:dyDescent="0.25">
      <c r="B109" s="152" t="s">
        <v>16</v>
      </c>
      <c r="C109" s="152"/>
      <c r="D109" s="152"/>
      <c r="E109" s="152"/>
      <c r="F109" s="152"/>
      <c r="G109" s="152"/>
      <c r="H109" s="103"/>
      <c r="I109" s="49"/>
      <c r="Q109" s="57"/>
    </row>
    <row r="110" spans="1:17" s="1" customFormat="1" ht="57.75" customHeight="1" x14ac:dyDescent="0.25">
      <c r="B110" s="68">
        <v>47</v>
      </c>
      <c r="C110" s="40" t="s">
        <v>25</v>
      </c>
      <c r="D110" s="41">
        <v>15342.800999999999</v>
      </c>
      <c r="E110" s="69">
        <v>2.93</v>
      </c>
      <c r="F110" s="94"/>
      <c r="G110" s="94"/>
      <c r="H110" s="104"/>
      <c r="I110" s="59"/>
      <c r="J110" s="49"/>
      <c r="Q110" s="57"/>
    </row>
    <row r="111" spans="1:17" s="45" customFormat="1" ht="18.75" x14ac:dyDescent="0.25">
      <c r="A111" s="1"/>
      <c r="B111" s="68"/>
      <c r="C111" s="82" t="s">
        <v>10</v>
      </c>
      <c r="D111" s="41">
        <f>SUM(D110)</f>
        <v>15342.800999999999</v>
      </c>
      <c r="E111" s="69">
        <f>SUM(E110)</f>
        <v>2.93</v>
      </c>
      <c r="F111" s="90"/>
      <c r="G111" s="95"/>
      <c r="H111" s="103"/>
      <c r="I111" s="50"/>
      <c r="Q111" s="60"/>
    </row>
    <row r="112" spans="1:17" s="46" customFormat="1" ht="37.5" x14ac:dyDescent="0.25">
      <c r="A112" s="1"/>
      <c r="B112" s="83"/>
      <c r="C112" s="87" t="s">
        <v>11</v>
      </c>
      <c r="D112" s="86">
        <f>SUM(D111+D105+D108)</f>
        <v>51798.391000000003</v>
      </c>
      <c r="E112" s="92">
        <f>SUM(E111+E105)</f>
        <v>2.93</v>
      </c>
      <c r="F112" s="102"/>
      <c r="G112" s="106"/>
      <c r="H112" s="103"/>
      <c r="I112" s="55"/>
      <c r="Q112" s="56"/>
    </row>
    <row r="113" spans="1:17" s="1" customFormat="1" ht="18.75" customHeight="1" x14ac:dyDescent="0.25">
      <c r="B113" s="83"/>
      <c r="C113" s="148" t="s">
        <v>5</v>
      </c>
      <c r="D113" s="148"/>
      <c r="E113" s="148"/>
      <c r="F113" s="148"/>
      <c r="G113" s="148"/>
      <c r="H113" s="103"/>
      <c r="I113" s="49"/>
      <c r="Q113" s="57"/>
    </row>
    <row r="114" spans="1:17" s="1" customFormat="1" ht="18.75" x14ac:dyDescent="0.25">
      <c r="B114" s="83"/>
      <c r="C114" s="148" t="s">
        <v>14</v>
      </c>
      <c r="D114" s="148"/>
      <c r="E114" s="148"/>
      <c r="F114" s="148"/>
      <c r="G114" s="148"/>
      <c r="H114" s="103"/>
      <c r="I114" s="49"/>
      <c r="N114" s="1" t="s">
        <v>35</v>
      </c>
      <c r="Q114" s="57"/>
    </row>
    <row r="115" spans="1:17" s="1" customFormat="1" ht="18.75" x14ac:dyDescent="0.25">
      <c r="B115" s="68"/>
      <c r="C115" s="96"/>
      <c r="D115" s="97"/>
      <c r="E115" s="98"/>
      <c r="F115" s="94"/>
      <c r="G115" s="89"/>
      <c r="H115" s="103"/>
      <c r="I115" s="49"/>
      <c r="L115" s="44"/>
      <c r="Q115" s="57"/>
    </row>
    <row r="116" spans="1:17" s="45" customFormat="1" ht="18.75" x14ac:dyDescent="0.25">
      <c r="A116" s="1"/>
      <c r="B116" s="83"/>
      <c r="C116" s="99" t="s">
        <v>10</v>
      </c>
      <c r="D116" s="97"/>
      <c r="E116" s="98"/>
      <c r="F116" s="94"/>
      <c r="G116" s="89"/>
      <c r="H116" s="103"/>
      <c r="I116" s="50"/>
      <c r="Q116" s="60"/>
    </row>
    <row r="117" spans="1:17" s="62" customFormat="1" ht="37.5" x14ac:dyDescent="0.25">
      <c r="A117" s="67"/>
      <c r="B117" s="100"/>
      <c r="C117" s="87" t="s">
        <v>13</v>
      </c>
      <c r="D117" s="137"/>
      <c r="E117" s="101"/>
      <c r="F117" s="102"/>
      <c r="G117" s="100"/>
      <c r="H117" s="105"/>
      <c r="I117" s="61"/>
      <c r="Q117" s="63"/>
    </row>
    <row r="118" spans="1:17" s="46" customFormat="1" ht="37.5" x14ac:dyDescent="0.25">
      <c r="A118" s="1"/>
      <c r="B118" s="89"/>
      <c r="C118" s="87" t="s">
        <v>7</v>
      </c>
      <c r="D118" s="86">
        <f>SUM(D112)</f>
        <v>51798.391000000003</v>
      </c>
      <c r="E118" s="93"/>
      <c r="F118" s="102"/>
      <c r="G118" s="110"/>
      <c r="H118" s="103"/>
      <c r="I118" s="55"/>
      <c r="K118" s="56"/>
      <c r="L118" s="56"/>
      <c r="M118" s="56"/>
      <c r="Q118" s="56"/>
    </row>
    <row r="119" spans="1:17" s="46" customFormat="1" ht="18.75" x14ac:dyDescent="0.25">
      <c r="A119" s="1"/>
      <c r="B119" s="89"/>
      <c r="C119" s="87" t="s">
        <v>9</v>
      </c>
      <c r="D119" s="86">
        <f>SUM(D118+D100+D24)</f>
        <v>673893.35503000009</v>
      </c>
      <c r="E119" s="93">
        <f>SUM(E112+E100+E24)</f>
        <v>23.23</v>
      </c>
      <c r="F119" s="92">
        <f>F100</f>
        <v>364</v>
      </c>
      <c r="G119" s="92">
        <f>SUM(G100)+G24</f>
        <v>54390.8</v>
      </c>
      <c r="H119" s="103"/>
      <c r="I119" s="55"/>
      <c r="J119" s="64"/>
      <c r="K119" s="56"/>
      <c r="L119" s="56"/>
      <c r="M119" s="56"/>
      <c r="Q119" s="56"/>
    </row>
    <row r="120" spans="1:17" ht="21" customHeight="1" x14ac:dyDescent="0.35">
      <c r="B120" s="123"/>
      <c r="C120" s="30"/>
      <c r="D120" s="18"/>
      <c r="E120" s="32"/>
      <c r="F120" s="32"/>
      <c r="G120" s="32"/>
      <c r="H120" s="49"/>
      <c r="I120" s="65"/>
    </row>
    <row r="121" spans="1:17" ht="60" customHeight="1" x14ac:dyDescent="0.35">
      <c r="B121" s="150" t="s">
        <v>72</v>
      </c>
      <c r="C121" s="150"/>
      <c r="D121" s="150"/>
      <c r="E121" s="31"/>
      <c r="F121" s="146" t="s">
        <v>73</v>
      </c>
      <c r="G121" s="146"/>
    </row>
    <row r="122" spans="1:17" ht="21" customHeight="1" x14ac:dyDescent="0.3">
      <c r="B122" s="150"/>
      <c r="C122" s="150"/>
      <c r="D122" s="150"/>
      <c r="E122" s="33" t="s">
        <v>94</v>
      </c>
      <c r="F122" s="146"/>
      <c r="G122" s="146"/>
      <c r="K122" s="66"/>
    </row>
    <row r="123" spans="1:17" ht="27" customHeight="1" x14ac:dyDescent="0.35">
      <c r="B123" s="21"/>
      <c r="C123" s="34"/>
      <c r="D123" s="18"/>
      <c r="E123" s="31"/>
      <c r="F123" s="31"/>
      <c r="G123" s="35"/>
    </row>
    <row r="124" spans="1:17" ht="15" hidden="1" customHeight="1" x14ac:dyDescent="0.35">
      <c r="B124" s="21"/>
      <c r="C124" s="13"/>
      <c r="D124" s="18"/>
      <c r="E124" s="10"/>
      <c r="F124" s="10"/>
      <c r="G124" s="9"/>
    </row>
    <row r="125" spans="1:17" ht="16.5" customHeight="1" x14ac:dyDescent="0.35">
      <c r="D125" s="18"/>
      <c r="E125" s="10"/>
      <c r="F125" s="10"/>
    </row>
    <row r="126" spans="1:17" ht="57.75" customHeight="1" x14ac:dyDescent="0.35">
      <c r="D126" s="18"/>
      <c r="E126" s="10"/>
      <c r="F126" s="10"/>
    </row>
    <row r="139" spans="3:4" ht="15.75" x14ac:dyDescent="0.25">
      <c r="C139" s="15"/>
      <c r="D139" s="19"/>
    </row>
  </sheetData>
  <mergeCells count="38">
    <mergeCell ref="C113:G113"/>
    <mergeCell ref="B13:G13"/>
    <mergeCell ref="B14:G14"/>
    <mergeCell ref="B25:G25"/>
    <mergeCell ref="B34:G34"/>
    <mergeCell ref="C15:G15"/>
    <mergeCell ref="B26:G26"/>
    <mergeCell ref="B19:G19"/>
    <mergeCell ref="C20:G20"/>
    <mergeCell ref="B109:G109"/>
    <mergeCell ref="B86:G86"/>
    <mergeCell ref="B89:G89"/>
    <mergeCell ref="B92:G92"/>
    <mergeCell ref="B95:G95"/>
    <mergeCell ref="C102:G102"/>
    <mergeCell ref="B106:G106"/>
    <mergeCell ref="B10:B11"/>
    <mergeCell ref="F121:G122"/>
    <mergeCell ref="C101:G101"/>
    <mergeCell ref="B27:G27"/>
    <mergeCell ref="B37:G37"/>
    <mergeCell ref="B45:G45"/>
    <mergeCell ref="B42:G42"/>
    <mergeCell ref="C114:G114"/>
    <mergeCell ref="B121:D122"/>
    <mergeCell ref="C65:G65"/>
    <mergeCell ref="B83:G83"/>
    <mergeCell ref="B77:G77"/>
    <mergeCell ref="B55:G55"/>
    <mergeCell ref="B66:G66"/>
    <mergeCell ref="B73:G73"/>
    <mergeCell ref="B103:G103"/>
    <mergeCell ref="F6:G7"/>
    <mergeCell ref="C9:G9"/>
    <mergeCell ref="C12:G12"/>
    <mergeCell ref="C10:C11"/>
    <mergeCell ref="D10:D11"/>
    <mergeCell ref="E10:G10"/>
  </mergeCells>
  <printOptions horizontalCentered="1"/>
  <pageMargins left="0.25" right="0.25" top="0.75" bottom="0.75" header="0.3" footer="0.3"/>
  <pageSetup paperSize="9" scale="55" fitToHeight="0" orientation="portrait" r:id="rId1"/>
  <headerFooter>
    <oddFooter>&amp;R&amp;P</oddFooter>
  </headerFooter>
  <rowBreaks count="3" manualBreakCount="3">
    <brk id="44" max="6" man="1"/>
    <brk id="85" max="6" man="1"/>
    <brk id="12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7"/>
  <sheetViews>
    <sheetView workbookViewId="0">
      <selection activeCell="C37" sqref="C37"/>
    </sheetView>
  </sheetViews>
  <sheetFormatPr defaultRowHeight="15" x14ac:dyDescent="0.25"/>
  <sheetData>
    <row r="37" spans="3:3" ht="18.75" x14ac:dyDescent="0.25">
      <c r="C37" s="3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субвенція</vt:lpstr>
      <vt:lpstr>Лист1</vt:lpstr>
      <vt:lpstr>субвенція!Заголовки_для_печати</vt:lpstr>
      <vt:lpstr>субвенція!Область_печати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Ірина В. Білик</dc:creator>
  <cp:lastModifiedBy>Пользователь Windows</cp:lastModifiedBy>
  <cp:lastPrinted>2021-05-14T12:47:08Z</cp:lastPrinted>
  <dcterms:created xsi:type="dcterms:W3CDTF">2017-08-10T07:55:42Z</dcterms:created>
  <dcterms:modified xsi:type="dcterms:W3CDTF">2021-05-17T08:20:32Z</dcterms:modified>
</cp:coreProperties>
</file>